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2019" sheetId="1" r:id="rId1"/>
    <sheet name="2020" sheetId="2" r:id="rId2"/>
  </sheets>
  <calcPr calcId="124519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117" i="2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G77"/>
  <c r="F77"/>
  <c r="G73"/>
  <c r="F73"/>
  <c r="G72"/>
  <c r="F72"/>
  <c r="G71"/>
  <c r="F71"/>
  <c r="G70"/>
  <c r="F70"/>
  <c r="G69"/>
  <c r="F69"/>
  <c r="G68"/>
  <c r="F68"/>
  <c r="G67"/>
  <c r="F67"/>
  <c r="G66"/>
  <c r="F66"/>
  <c r="G65"/>
  <c r="F65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4"/>
  <c r="F54"/>
  <c r="G53"/>
  <c r="F53"/>
  <c r="G52"/>
  <c r="F52"/>
  <c r="G51"/>
  <c r="F51"/>
  <c r="G50"/>
  <c r="F50"/>
  <c r="G49"/>
  <c r="F49"/>
  <c r="C39"/>
  <c r="D39" s="1"/>
  <c r="E38"/>
  <c r="D38"/>
  <c r="C38"/>
  <c r="H37"/>
  <c r="D37"/>
  <c r="E36"/>
  <c r="E39" s="1"/>
  <c r="F37" s="1"/>
  <c r="C36"/>
  <c r="D36" s="1"/>
  <c r="G35"/>
  <c r="F35"/>
  <c r="D35"/>
  <c r="H35" s="1"/>
  <c r="G34"/>
  <c r="F34"/>
  <c r="D34"/>
  <c r="H34" s="1"/>
  <c r="G33"/>
  <c r="F33"/>
  <c r="D33"/>
  <c r="H33" s="1"/>
  <c r="D32"/>
  <c r="H32" s="1"/>
  <c r="D31"/>
  <c r="H31" s="1"/>
  <c r="G30"/>
  <c r="F30"/>
  <c r="D30"/>
  <c r="H30" s="1"/>
  <c r="G29"/>
  <c r="F29"/>
  <c r="D29"/>
  <c r="H29" s="1"/>
  <c r="G28"/>
  <c r="F28"/>
  <c r="D28"/>
  <c r="H28" s="1"/>
  <c r="D27"/>
  <c r="H27" s="1"/>
  <c r="D26"/>
  <c r="H26" s="1"/>
  <c r="G25"/>
  <c r="F25"/>
  <c r="D25"/>
  <c r="H25" s="1"/>
  <c r="D24"/>
  <c r="H24" s="1"/>
  <c r="D23"/>
  <c r="H23" s="1"/>
  <c r="G22"/>
  <c r="F22"/>
  <c r="D22"/>
  <c r="H22" s="1"/>
  <c r="G21"/>
  <c r="F21"/>
  <c r="D21"/>
  <c r="H21" s="1"/>
  <c r="G20"/>
  <c r="F20"/>
  <c r="D20"/>
  <c r="H20" s="1"/>
  <c r="D19"/>
  <c r="H19" s="1"/>
  <c r="G18"/>
  <c r="F18"/>
  <c r="D18"/>
  <c r="H18" s="1"/>
  <c r="G17"/>
  <c r="F17"/>
  <c r="D17"/>
  <c r="H17" s="1"/>
  <c r="G16"/>
  <c r="F16"/>
  <c r="D16"/>
  <c r="H16" s="1"/>
  <c r="G15"/>
  <c r="F15"/>
  <c r="D15"/>
  <c r="H15" s="1"/>
  <c r="D14"/>
  <c r="H14" s="1"/>
  <c r="G13"/>
  <c r="F13"/>
  <c r="D13"/>
  <c r="H13" s="1"/>
  <c r="G12"/>
  <c r="F12"/>
  <c r="D12"/>
  <c r="H12" s="1"/>
  <c r="D11"/>
  <c r="H11" s="1"/>
  <c r="G10"/>
  <c r="F10"/>
  <c r="D10"/>
  <c r="H10" s="1"/>
  <c r="G9"/>
  <c r="F9"/>
  <c r="D9"/>
  <c r="H9" s="1"/>
  <c r="G8"/>
  <c r="F8"/>
  <c r="D8"/>
  <c r="H8" s="1"/>
  <c r="G7"/>
  <c r="F7"/>
  <c r="D7"/>
  <c r="H7" s="1"/>
  <c r="G6"/>
  <c r="F6"/>
  <c r="F36" s="1"/>
  <c r="D6"/>
  <c r="H6" s="1"/>
  <c r="D5"/>
  <c r="H5" s="1"/>
  <c r="G4"/>
  <c r="F4"/>
  <c r="D4"/>
  <c r="H4" s="1"/>
  <c r="G3"/>
  <c r="F3"/>
  <c r="D3"/>
  <c r="H3" s="1"/>
  <c r="G2"/>
  <c r="F2"/>
  <c r="D2"/>
  <c r="H2" s="1"/>
  <c r="F126" i="1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G82"/>
  <c r="F82"/>
  <c r="G78"/>
  <c r="F78"/>
  <c r="G77"/>
  <c r="F77"/>
  <c r="G76"/>
  <c r="F76"/>
  <c r="G75"/>
  <c r="F75"/>
  <c r="G74"/>
  <c r="F74"/>
  <c r="G73"/>
  <c r="F73"/>
  <c r="G72"/>
  <c r="F72"/>
  <c r="G71"/>
  <c r="F71"/>
  <c r="G70"/>
  <c r="F70"/>
  <c r="G69"/>
  <c r="F69"/>
  <c r="G68"/>
  <c r="F68"/>
  <c r="G67"/>
  <c r="F67"/>
  <c r="G66"/>
  <c r="F66"/>
  <c r="G65"/>
  <c r="F65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4"/>
  <c r="F54"/>
  <c r="G53"/>
  <c r="F53"/>
  <c r="G52"/>
  <c r="F52"/>
  <c r="G51"/>
  <c r="F51"/>
  <c r="G50"/>
  <c r="F50"/>
  <c r="G49"/>
  <c r="F49"/>
  <c r="C41"/>
  <c r="D41" s="1"/>
  <c r="D40"/>
  <c r="H39"/>
  <c r="F39"/>
  <c r="F40" s="1"/>
  <c r="G40" s="1"/>
  <c r="D39"/>
  <c r="D38"/>
  <c r="G37"/>
  <c r="F37"/>
  <c r="D37"/>
  <c r="H37" s="1"/>
  <c r="G36"/>
  <c r="F36"/>
  <c r="D36"/>
  <c r="H36" s="1"/>
  <c r="G35"/>
  <c r="F35"/>
  <c r="D35"/>
  <c r="H35" s="1"/>
  <c r="D34"/>
  <c r="H34" s="1"/>
  <c r="D33"/>
  <c r="H33" s="1"/>
  <c r="D32"/>
  <c r="H32" s="1"/>
  <c r="G31"/>
  <c r="F31"/>
  <c r="D31"/>
  <c r="H31" s="1"/>
  <c r="G30"/>
  <c r="F30"/>
  <c r="D30"/>
  <c r="H30" s="1"/>
  <c r="G29"/>
  <c r="F29"/>
  <c r="D29"/>
  <c r="H29" s="1"/>
  <c r="G28"/>
  <c r="F28"/>
  <c r="D28"/>
  <c r="H28" s="1"/>
  <c r="G27"/>
  <c r="F27"/>
  <c r="D27"/>
  <c r="H27" s="1"/>
  <c r="D26"/>
  <c r="H26" s="1"/>
  <c r="D25"/>
  <c r="H25" s="1"/>
  <c r="G24"/>
  <c r="F24"/>
  <c r="D24"/>
  <c r="H24" s="1"/>
  <c r="G23"/>
  <c r="F23"/>
  <c r="D23"/>
  <c r="H23" s="1"/>
  <c r="G22"/>
  <c r="F22"/>
  <c r="D22"/>
  <c r="H22" s="1"/>
  <c r="G21"/>
  <c r="F21"/>
  <c r="D21"/>
  <c r="H21" s="1"/>
  <c r="G20"/>
  <c r="F20"/>
  <c r="D20"/>
  <c r="H20" s="1"/>
  <c r="D19"/>
  <c r="H19" s="1"/>
  <c r="G18"/>
  <c r="F18"/>
  <c r="D18"/>
  <c r="H18" s="1"/>
  <c r="G17"/>
  <c r="F17"/>
  <c r="D17"/>
  <c r="H17" s="1"/>
  <c r="G16"/>
  <c r="F16"/>
  <c r="D16"/>
  <c r="H16" s="1"/>
  <c r="G15"/>
  <c r="F15"/>
  <c r="F38" s="1"/>
  <c r="F41" s="1"/>
  <c r="D15"/>
  <c r="H15" s="1"/>
  <c r="D14"/>
  <c r="H14" s="1"/>
  <c r="G13"/>
  <c r="F13"/>
  <c r="D13"/>
  <c r="H13" s="1"/>
  <c r="G12"/>
  <c r="F12"/>
  <c r="D12"/>
  <c r="H12" s="1"/>
  <c r="G11"/>
  <c r="F11"/>
  <c r="D11"/>
  <c r="H11" s="1"/>
  <c r="G10"/>
  <c r="F10"/>
  <c r="D10"/>
  <c r="H10" s="1"/>
  <c r="G9"/>
  <c r="F9"/>
  <c r="D9"/>
  <c r="H9" s="1"/>
  <c r="G8"/>
  <c r="F8"/>
  <c r="D8"/>
  <c r="H8" s="1"/>
  <c r="G7"/>
  <c r="F7"/>
  <c r="D7"/>
  <c r="H7" s="1"/>
  <c r="G6"/>
  <c r="F6"/>
  <c r="D6"/>
  <c r="H6" s="1"/>
  <c r="G5"/>
  <c r="F5"/>
  <c r="D5"/>
  <c r="H5" s="1"/>
  <c r="G4"/>
  <c r="F4"/>
  <c r="D4"/>
  <c r="H4" s="1"/>
  <c r="G3"/>
  <c r="F3"/>
  <c r="D3"/>
  <c r="H3" s="1"/>
  <c r="G2"/>
  <c r="G38" s="1"/>
  <c r="F2"/>
  <c r="D2"/>
  <c r="H2" s="1"/>
  <c r="F39" i="2" l="1"/>
  <c r="G36"/>
  <c r="G39" s="1"/>
  <c r="G37"/>
  <c r="F38"/>
  <c r="G38" s="1"/>
  <c r="G41" i="1"/>
  <c r="G39"/>
</calcChain>
</file>

<file path=xl/sharedStrings.xml><?xml version="1.0" encoding="utf-8"?>
<sst xmlns="http://schemas.openxmlformats.org/spreadsheetml/2006/main" count="280" uniqueCount="65">
  <si>
    <t>Municípios</t>
  </si>
  <si>
    <t>Meta Física 
PT 3641/2020*</t>
  </si>
  <si>
    <t>%</t>
  </si>
  <si>
    <t>Distribuição R$ 
PT 3641/2020</t>
  </si>
  <si>
    <t>Cumprimento da 
Meta Física</t>
  </si>
  <si>
    <t>420200 Balneário Camboriú</t>
  </si>
  <si>
    <t>420230 Biguaçu</t>
  </si>
  <si>
    <t>420240 Blumenau</t>
  </si>
  <si>
    <t>420290 Brusque</t>
  </si>
  <si>
    <t>420320 Camboriú</t>
  </si>
  <si>
    <t>420380 Canoinhas</t>
  </si>
  <si>
    <t>420420 Chapecó</t>
  </si>
  <si>
    <t>420430 Concórdia</t>
  </si>
  <si>
    <t>420460 Criciúma</t>
  </si>
  <si>
    <t>420500 Dionísio Cerqueira</t>
  </si>
  <si>
    <t>420540 Florianópolis</t>
  </si>
  <si>
    <t>420590 Gaspar</t>
  </si>
  <si>
    <t>420650 Guaramirim</t>
  </si>
  <si>
    <t>420750 Indaial</t>
  </si>
  <si>
    <t>420820 Itajaí</t>
  </si>
  <si>
    <t>420830 Itapema</t>
  </si>
  <si>
    <t>420890 Jaraguá do Sul</t>
  </si>
  <si>
    <t>420900 Joaçaba</t>
  </si>
  <si>
    <t>420910 Joinville</t>
  </si>
  <si>
    <t>420930 Lages</t>
  </si>
  <si>
    <t>420940 Laguna</t>
  </si>
  <si>
    <t>420960 Lauro Muller</t>
  </si>
  <si>
    <t>421030 Major Vieira</t>
  </si>
  <si>
    <t>421060 Massaranduba</t>
  </si>
  <si>
    <t>421130 Navegantes</t>
  </si>
  <si>
    <t>421150 Nova Trento</t>
  </si>
  <si>
    <t>421170 Orleans</t>
  </si>
  <si>
    <t>421420 Quilombo</t>
  </si>
  <si>
    <t>421480 Rio do Sul</t>
  </si>
  <si>
    <t>421500 Rio Negrinho</t>
  </si>
  <si>
    <t>421580 São Bento do Sul</t>
  </si>
  <si>
    <t>421620 São Francisco do Sul</t>
  </si>
  <si>
    <t>421630 São João Batista</t>
  </si>
  <si>
    <t>421750 Seara</t>
  </si>
  <si>
    <t>421830 Três Barras</t>
  </si>
  <si>
    <t>421900 Urussanga</t>
  </si>
  <si>
    <t>TOTAL GM</t>
  </si>
  <si>
    <t>Gestão Estadual</t>
  </si>
  <si>
    <t>TOTAL GE</t>
  </si>
  <si>
    <t>TOTAL</t>
  </si>
  <si>
    <t>*https://antigo.saude.gov.br/images/xlsx/2020/janeiro/03/Meta-f--sica-mensal-para-2020-Para-publica----o.xlsx</t>
  </si>
  <si>
    <t>TABWIN</t>
  </si>
  <si>
    <t>SIH</t>
  </si>
  <si>
    <t>SIA</t>
  </si>
  <si>
    <t>Município</t>
  </si>
  <si>
    <t>Frequência</t>
  </si>
  <si>
    <t>Valor Total</t>
  </si>
  <si>
    <t>Total</t>
  </si>
  <si>
    <t>Gestao</t>
  </si>
  <si>
    <t>Estadual plena</t>
  </si>
  <si>
    <t>Município internação</t>
  </si>
  <si>
    <t>Tipo de Gestão</t>
  </si>
  <si>
    <t>EP Estado Pleno</t>
  </si>
  <si>
    <t>**dados SIA e SIH do DATASUS até a competência Outubro de 2020.</t>
  </si>
  <si>
    <t>Físico Ano 2019 MAC</t>
  </si>
  <si>
    <t>Físico Mês 2019 MAC</t>
  </si>
  <si>
    <t>Financeiro 2019 FAEC</t>
  </si>
  <si>
    <t>Físico Anual 2020** MAC</t>
  </si>
  <si>
    <t>Físico Mensal 2020** MAC</t>
  </si>
  <si>
    <t>Financeiro 2020** FAEC</t>
  </si>
</sst>
</file>

<file path=xl/styles.xml><?xml version="1.0" encoding="utf-8"?>
<styleSheet xmlns="http://schemas.openxmlformats.org/spreadsheetml/2006/main">
  <numFmts count="1">
    <numFmt numFmtId="164" formatCode="[$R$-416]\ #,##0.00;[Red]\-[$R$-416]\ #,##0.00"/>
  </numFmts>
  <fonts count="2">
    <font>
      <sz val="10"/>
      <name val="Arial"/>
      <family val="2"/>
      <charset val="1"/>
    </font>
    <font>
      <b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00"/>
        <bgColor rgb="FFFFFF00"/>
      </patternFill>
    </fill>
  </fills>
  <borders count="21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4" xfId="0" applyFont="1" applyBorder="1"/>
    <xf numFmtId="3" fontId="0" fillId="0" borderId="5" xfId="0" applyNumberFormat="1" applyBorder="1"/>
    <xf numFmtId="164" fontId="0" fillId="0" borderId="5" xfId="0" applyNumberFormat="1" applyBorder="1"/>
    <xf numFmtId="10" fontId="0" fillId="0" borderId="5" xfId="0" applyNumberFormat="1" applyBorder="1" applyAlignment="1">
      <alignment horizontal="center"/>
    </xf>
    <xf numFmtId="0" fontId="0" fillId="0" borderId="6" xfId="0" applyBorder="1"/>
    <xf numFmtId="0" fontId="0" fillId="0" borderId="7" xfId="0" applyFont="1" applyBorder="1"/>
    <xf numFmtId="3" fontId="0" fillId="0" borderId="8" xfId="0" applyNumberFormat="1" applyBorder="1"/>
    <xf numFmtId="164" fontId="0" fillId="0" borderId="8" xfId="0" applyNumberFormat="1" applyBorder="1"/>
    <xf numFmtId="10" fontId="0" fillId="0" borderId="8" xfId="0" applyNumberFormat="1" applyBorder="1" applyAlignment="1">
      <alignment horizontal="center"/>
    </xf>
    <xf numFmtId="0" fontId="0" fillId="0" borderId="9" xfId="0" applyBorder="1"/>
    <xf numFmtId="0" fontId="0" fillId="3" borderId="7" xfId="0" applyFont="1" applyFill="1" applyBorder="1"/>
    <xf numFmtId="3" fontId="0" fillId="3" borderId="8" xfId="0" applyNumberFormat="1" applyFill="1" applyBorder="1"/>
    <xf numFmtId="0" fontId="0" fillId="0" borderId="10" xfId="0" applyFont="1" applyBorder="1"/>
    <xf numFmtId="3" fontId="0" fillId="0" borderId="11" xfId="0" applyNumberFormat="1" applyBorder="1"/>
    <xf numFmtId="164" fontId="0" fillId="0" borderId="11" xfId="0" applyNumberFormat="1" applyBorder="1"/>
    <xf numFmtId="10" fontId="0" fillId="0" borderId="11" xfId="0" applyNumberFormat="1" applyBorder="1" applyAlignment="1">
      <alignment horizontal="center"/>
    </xf>
    <xf numFmtId="0" fontId="1" fillId="2" borderId="1" xfId="0" applyFont="1" applyFill="1" applyBorder="1"/>
    <xf numFmtId="3" fontId="1" fillId="2" borderId="2" xfId="0" applyNumberFormat="1" applyFont="1" applyFill="1" applyBorder="1"/>
    <xf numFmtId="164" fontId="1" fillId="2" borderId="2" xfId="0" applyNumberFormat="1" applyFont="1" applyFill="1" applyBorder="1"/>
    <xf numFmtId="10" fontId="1" fillId="2" borderId="2" xfId="0" applyNumberFormat="1" applyFont="1" applyFill="1" applyBorder="1" applyAlignment="1">
      <alignment horizontal="center"/>
    </xf>
    <xf numFmtId="0" fontId="0" fillId="2" borderId="3" xfId="0" applyFill="1" applyBorder="1"/>
    <xf numFmtId="0" fontId="0" fillId="0" borderId="12" xfId="0" applyFont="1" applyBorder="1"/>
    <xf numFmtId="3" fontId="0" fillId="0" borderId="13" xfId="0" applyNumberFormat="1" applyBorder="1"/>
    <xf numFmtId="164" fontId="0" fillId="0" borderId="13" xfId="0" applyNumberFormat="1" applyBorder="1"/>
    <xf numFmtId="10" fontId="0" fillId="0" borderId="13" xfId="0" applyNumberFormat="1" applyBorder="1" applyAlignment="1">
      <alignment horizontal="center"/>
    </xf>
    <xf numFmtId="0" fontId="0" fillId="0" borderId="14" xfId="0" applyBorder="1"/>
    <xf numFmtId="0" fontId="1" fillId="0" borderId="15" xfId="0" applyFont="1" applyBorder="1"/>
    <xf numFmtId="3" fontId="1" fillId="0" borderId="16" xfId="0" applyNumberFormat="1" applyFont="1" applyBorder="1"/>
    <xf numFmtId="164" fontId="1" fillId="0" borderId="16" xfId="0" applyNumberFormat="1" applyFont="1" applyBorder="1"/>
    <xf numFmtId="10" fontId="1" fillId="0" borderId="16" xfId="0" applyNumberFormat="1" applyFont="1" applyBorder="1" applyAlignment="1">
      <alignment horizontal="center"/>
    </xf>
    <xf numFmtId="0" fontId="0" fillId="0" borderId="17" xfId="0" applyBorder="1"/>
    <xf numFmtId="0" fontId="1" fillId="0" borderId="0" xfId="0" applyFont="1"/>
    <xf numFmtId="0" fontId="0" fillId="0" borderId="0" xfId="0" applyAlignment="1">
      <alignment horizontal="left"/>
    </xf>
    <xf numFmtId="0" fontId="0" fillId="0" borderId="18" xfId="0" applyFont="1" applyBorder="1"/>
    <xf numFmtId="0" fontId="0" fillId="0" borderId="19" xfId="0" applyBorder="1"/>
    <xf numFmtId="1" fontId="0" fillId="0" borderId="19" xfId="0" applyNumberFormat="1" applyBorder="1"/>
    <xf numFmtId="164" fontId="0" fillId="0" borderId="19" xfId="0" applyNumberFormat="1" applyBorder="1"/>
    <xf numFmtId="10" fontId="0" fillId="0" borderId="19" xfId="0" applyNumberFormat="1" applyBorder="1" applyAlignment="1">
      <alignment horizontal="center"/>
    </xf>
    <xf numFmtId="0" fontId="0" fillId="0" borderId="20" xfId="0" applyBorder="1"/>
    <xf numFmtId="0" fontId="0" fillId="0" borderId="8" xfId="0" applyBorder="1"/>
    <xf numFmtId="1" fontId="0" fillId="0" borderId="8" xfId="0" applyNumberFormat="1" applyBorder="1"/>
    <xf numFmtId="0" fontId="0" fillId="3" borderId="8" xfId="0" applyFill="1" applyBorder="1"/>
    <xf numFmtId="0" fontId="0" fillId="0" borderId="11" xfId="0" applyBorder="1"/>
    <xf numFmtId="0" fontId="1" fillId="2" borderId="2" xfId="0" applyFont="1" applyFill="1" applyBorder="1"/>
    <xf numFmtId="1" fontId="0" fillId="2" borderId="2" xfId="0" applyNumberFormat="1" applyFill="1" applyBorder="1"/>
    <xf numFmtId="0" fontId="0" fillId="0" borderId="13" xfId="0" applyBorder="1"/>
    <xf numFmtId="1" fontId="0" fillId="0" borderId="13" xfId="0" applyNumberFormat="1" applyBorder="1"/>
    <xf numFmtId="0" fontId="1" fillId="0" borderId="16" xfId="0" applyFont="1" applyBorder="1"/>
    <xf numFmtId="1" fontId="0" fillId="0" borderId="16" xfId="0" applyNumberFormat="1" applyBorder="1"/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6"/>
  <sheetViews>
    <sheetView tabSelected="1" workbookViewId="0">
      <selection activeCell="D12" sqref="D12"/>
    </sheetView>
  </sheetViews>
  <sheetFormatPr defaultColWidth="11.5703125" defaultRowHeight="12.75"/>
  <cols>
    <col min="1" max="1" width="23.7109375" customWidth="1"/>
    <col min="2" max="2" width="15" customWidth="1"/>
    <col min="3" max="3" width="16.140625" customWidth="1"/>
    <col min="4" max="4" width="15.85546875" customWidth="1"/>
    <col min="5" max="5" width="15.7109375" customWidth="1"/>
    <col min="6" max="6" width="11.85546875" style="1" customWidth="1"/>
    <col min="7" max="7" width="15.7109375" customWidth="1"/>
    <col min="8" max="8" width="16.5703125" customWidth="1"/>
    <col min="10" max="10" width="25.28515625" customWidth="1"/>
  </cols>
  <sheetData>
    <row r="1" spans="1:8" ht="39" customHeight="1">
      <c r="A1" s="53" t="s">
        <v>0</v>
      </c>
      <c r="B1" s="2" t="s">
        <v>1</v>
      </c>
      <c r="C1" s="2" t="s">
        <v>59</v>
      </c>
      <c r="D1" s="2" t="s">
        <v>60</v>
      </c>
      <c r="E1" s="2" t="s">
        <v>61</v>
      </c>
      <c r="F1" s="2" t="s">
        <v>2</v>
      </c>
      <c r="G1" s="2" t="s">
        <v>3</v>
      </c>
      <c r="H1" s="3" t="s">
        <v>4</v>
      </c>
    </row>
    <row r="2" spans="1:8">
      <c r="A2" s="4" t="s">
        <v>5</v>
      </c>
      <c r="B2" s="5">
        <v>35</v>
      </c>
      <c r="C2" s="5">
        <v>221</v>
      </c>
      <c r="D2" s="5">
        <f t="shared" ref="D2:D41" si="0">C2/12</f>
        <v>18.416666666666668</v>
      </c>
      <c r="E2" s="6">
        <v>349306.05</v>
      </c>
      <c r="F2" s="7">
        <f>E2/E41</f>
        <v>6.6401743695936573E-3</v>
      </c>
      <c r="G2" s="6">
        <f t="shared" ref="G2:G13" si="1">F2*11932953.16</f>
        <v>79236.889726593639</v>
      </c>
      <c r="H2" s="8" t="b">
        <f t="shared" ref="H2:H37" si="2">D2&gt;B2</f>
        <v>0</v>
      </c>
    </row>
    <row r="3" spans="1:8">
      <c r="A3" s="9" t="s">
        <v>6</v>
      </c>
      <c r="B3" s="10">
        <v>114</v>
      </c>
      <c r="C3" s="10">
        <v>1242</v>
      </c>
      <c r="D3" s="10">
        <f t="shared" si="0"/>
        <v>103.5</v>
      </c>
      <c r="E3" s="11">
        <v>43209.599999999999</v>
      </c>
      <c r="F3" s="12">
        <f>E3/E41</f>
        <v>8.2139796445092805E-4</v>
      </c>
      <c r="G3" s="11">
        <f t="shared" si="1"/>
        <v>9801.7034355122705</v>
      </c>
      <c r="H3" s="13" t="b">
        <f t="shared" si="2"/>
        <v>0</v>
      </c>
    </row>
    <row r="4" spans="1:8">
      <c r="A4" s="9" t="s">
        <v>7</v>
      </c>
      <c r="B4" s="10">
        <v>113</v>
      </c>
      <c r="C4" s="10">
        <v>1701</v>
      </c>
      <c r="D4" s="10">
        <f t="shared" si="0"/>
        <v>141.75</v>
      </c>
      <c r="E4" s="11">
        <v>1803206.89</v>
      </c>
      <c r="F4" s="12">
        <f>E4/E41</f>
        <v>3.4278273090468055E-2</v>
      </c>
      <c r="G4" s="11">
        <f t="shared" si="1"/>
        <v>409041.02719424374</v>
      </c>
      <c r="H4" s="13" t="b">
        <f t="shared" si="2"/>
        <v>1</v>
      </c>
    </row>
    <row r="5" spans="1:8">
      <c r="A5" s="9" t="s">
        <v>8</v>
      </c>
      <c r="B5" s="10">
        <v>47</v>
      </c>
      <c r="C5" s="10">
        <v>966</v>
      </c>
      <c r="D5" s="10">
        <f t="shared" si="0"/>
        <v>80.5</v>
      </c>
      <c r="E5" s="11">
        <v>318994.96000000002</v>
      </c>
      <c r="F5" s="12">
        <f>E5/E41</f>
        <v>6.0639721454053093E-3</v>
      </c>
      <c r="G5" s="11">
        <f t="shared" si="1"/>
        <v>72361.095574666266</v>
      </c>
      <c r="H5" s="13" t="b">
        <f t="shared" si="2"/>
        <v>1</v>
      </c>
    </row>
    <row r="6" spans="1:8">
      <c r="A6" s="9" t="s">
        <v>9</v>
      </c>
      <c r="B6" s="10">
        <v>12</v>
      </c>
      <c r="C6" s="10">
        <v>452</v>
      </c>
      <c r="D6" s="10">
        <f t="shared" si="0"/>
        <v>37.666666666666664</v>
      </c>
      <c r="E6" s="11">
        <v>188687.55</v>
      </c>
      <c r="F6" s="12">
        <f>E6/E41</f>
        <v>3.5868781355817389E-3</v>
      </c>
      <c r="G6" s="11">
        <f t="shared" si="1"/>
        <v>42802.048782525024</v>
      </c>
      <c r="H6" s="13" t="b">
        <f t="shared" si="2"/>
        <v>1</v>
      </c>
    </row>
    <row r="7" spans="1:8">
      <c r="A7" s="9" t="s">
        <v>10</v>
      </c>
      <c r="B7" s="10">
        <v>16</v>
      </c>
      <c r="C7" s="10">
        <v>72</v>
      </c>
      <c r="D7" s="10">
        <f t="shared" si="0"/>
        <v>6</v>
      </c>
      <c r="E7" s="11">
        <v>153101.37</v>
      </c>
      <c r="F7" s="12">
        <f>E7/E41</f>
        <v>2.9103984686886337E-3</v>
      </c>
      <c r="G7" s="11">
        <f t="shared" si="1"/>
        <v>34729.648603797192</v>
      </c>
      <c r="H7" s="13" t="b">
        <f t="shared" si="2"/>
        <v>0</v>
      </c>
    </row>
    <row r="8" spans="1:8">
      <c r="A8" s="9" t="s">
        <v>11</v>
      </c>
      <c r="B8" s="10">
        <v>60</v>
      </c>
      <c r="C8" s="10">
        <v>613</v>
      </c>
      <c r="D8" s="10">
        <f t="shared" si="0"/>
        <v>51.083333333333336</v>
      </c>
      <c r="E8" s="11">
        <v>732841.83</v>
      </c>
      <c r="F8" s="12">
        <f>E8/E41</f>
        <v>1.3931042810544256E-2</v>
      </c>
      <c r="G8" s="11">
        <f t="shared" si="1"/>
        <v>166238.48132817936</v>
      </c>
      <c r="H8" s="13" t="b">
        <f t="shared" si="2"/>
        <v>0</v>
      </c>
    </row>
    <row r="9" spans="1:8">
      <c r="A9" s="9" t="s">
        <v>12</v>
      </c>
      <c r="B9" s="10">
        <v>46</v>
      </c>
      <c r="C9" s="10">
        <v>605</v>
      </c>
      <c r="D9" s="10">
        <f t="shared" si="0"/>
        <v>50.416666666666664</v>
      </c>
      <c r="E9" s="11">
        <v>74564.160000000003</v>
      </c>
      <c r="F9" s="12">
        <f>E9/E41</f>
        <v>1.4174361541183745E-3</v>
      </c>
      <c r="G9" s="11">
        <f t="shared" si="1"/>
        <v>16914.199234385105</v>
      </c>
      <c r="H9" s="13" t="b">
        <f t="shared" si="2"/>
        <v>1</v>
      </c>
    </row>
    <row r="10" spans="1:8">
      <c r="A10" s="9" t="s">
        <v>13</v>
      </c>
      <c r="B10" s="10">
        <v>43</v>
      </c>
      <c r="C10" s="10">
        <v>511</v>
      </c>
      <c r="D10" s="10">
        <f t="shared" si="0"/>
        <v>42.583333333333336</v>
      </c>
      <c r="E10" s="11">
        <v>1486691.99</v>
      </c>
      <c r="F10" s="12">
        <f>E10/E41</f>
        <v>2.8261445936817273E-2</v>
      </c>
      <c r="G10" s="11">
        <f t="shared" si="1"/>
        <v>337242.51059791283</v>
      </c>
      <c r="H10" s="13" t="b">
        <f t="shared" si="2"/>
        <v>0</v>
      </c>
    </row>
    <row r="11" spans="1:8">
      <c r="A11" s="9" t="s">
        <v>14</v>
      </c>
      <c r="B11" s="10">
        <v>5</v>
      </c>
      <c r="C11" s="10">
        <v>50</v>
      </c>
      <c r="D11" s="10">
        <f t="shared" si="0"/>
        <v>4.166666666666667</v>
      </c>
      <c r="E11" s="11">
        <v>1208.49</v>
      </c>
      <c r="F11" s="12">
        <f>E11/E41</f>
        <v>2.2972932544140703E-5</v>
      </c>
      <c r="G11" s="11">
        <f t="shared" si="1"/>
        <v>274.13492799707063</v>
      </c>
      <c r="H11" s="13" t="b">
        <f t="shared" si="2"/>
        <v>0</v>
      </c>
    </row>
    <row r="12" spans="1:8">
      <c r="A12" s="9" t="s">
        <v>15</v>
      </c>
      <c r="B12" s="10">
        <v>40</v>
      </c>
      <c r="C12" s="10">
        <v>820</v>
      </c>
      <c r="D12" s="10">
        <f t="shared" si="0"/>
        <v>68.333333333333329</v>
      </c>
      <c r="E12" s="11">
        <v>5663683.2000000002</v>
      </c>
      <c r="F12" s="12">
        <f>E12/E41</f>
        <v>0.10766445076499016</v>
      </c>
      <c r="G12" s="11">
        <f t="shared" si="1"/>
        <v>1284754.8479757537</v>
      </c>
      <c r="H12" s="13" t="b">
        <f t="shared" si="2"/>
        <v>1</v>
      </c>
    </row>
    <row r="13" spans="1:8">
      <c r="A13" s="9" t="s">
        <v>16</v>
      </c>
      <c r="B13" s="10">
        <v>6</v>
      </c>
      <c r="C13" s="10">
        <v>169</v>
      </c>
      <c r="D13" s="10">
        <f t="shared" si="0"/>
        <v>14.083333333333334</v>
      </c>
      <c r="E13" s="11">
        <v>302700.23</v>
      </c>
      <c r="F13" s="12">
        <f>E13/E41</f>
        <v>5.7542155623016124E-3</v>
      </c>
      <c r="G13" s="11">
        <f t="shared" si="1"/>
        <v>68664.78477748821</v>
      </c>
      <c r="H13" s="13" t="b">
        <f t="shared" si="2"/>
        <v>1</v>
      </c>
    </row>
    <row r="14" spans="1:8">
      <c r="A14" s="9" t="s">
        <v>17</v>
      </c>
      <c r="B14" s="10">
        <v>15</v>
      </c>
      <c r="C14" s="10">
        <v>170</v>
      </c>
      <c r="D14" s="10">
        <f t="shared" si="0"/>
        <v>14.166666666666666</v>
      </c>
      <c r="E14" s="11">
        <v>0</v>
      </c>
      <c r="F14" s="12">
        <v>0</v>
      </c>
      <c r="G14" s="11">
        <v>0</v>
      </c>
      <c r="H14" s="13" t="b">
        <f t="shared" si="2"/>
        <v>0</v>
      </c>
    </row>
    <row r="15" spans="1:8">
      <c r="A15" s="9" t="s">
        <v>18</v>
      </c>
      <c r="B15" s="10">
        <v>13</v>
      </c>
      <c r="C15" s="10">
        <v>214</v>
      </c>
      <c r="D15" s="10">
        <f t="shared" si="0"/>
        <v>17.833333333333332</v>
      </c>
      <c r="E15" s="11">
        <v>122216.18</v>
      </c>
      <c r="F15" s="12">
        <f>E15/E41</f>
        <v>2.3232828231450472E-3</v>
      </c>
      <c r="G15" s="11">
        <f>F15*11932953.16</f>
        <v>27723.625106022413</v>
      </c>
      <c r="H15" s="13" t="b">
        <f t="shared" si="2"/>
        <v>1</v>
      </c>
    </row>
    <row r="16" spans="1:8">
      <c r="A16" s="9" t="s">
        <v>19</v>
      </c>
      <c r="B16" s="10">
        <v>120</v>
      </c>
      <c r="C16" s="10">
        <v>1511</v>
      </c>
      <c r="D16" s="10">
        <f t="shared" si="0"/>
        <v>125.91666666666667</v>
      </c>
      <c r="E16" s="11">
        <v>684194.89</v>
      </c>
      <c r="F16" s="12">
        <f>E16/E41</f>
        <v>1.3006283092963755E-2</v>
      </c>
      <c r="G16" s="11">
        <f>F16*11932953.16</f>
        <v>155203.36693403643</v>
      </c>
      <c r="H16" s="13" t="b">
        <f t="shared" si="2"/>
        <v>1</v>
      </c>
    </row>
    <row r="17" spans="1:8">
      <c r="A17" s="9" t="s">
        <v>20</v>
      </c>
      <c r="B17" s="10">
        <v>8</v>
      </c>
      <c r="C17" s="10">
        <v>163</v>
      </c>
      <c r="D17" s="10">
        <f t="shared" si="0"/>
        <v>13.583333333333334</v>
      </c>
      <c r="E17" s="11">
        <v>164564.07999999999</v>
      </c>
      <c r="F17" s="12">
        <f>E17/E41</f>
        <v>3.1283002002735431E-3</v>
      </c>
      <c r="G17" s="11">
        <f>F17*11932953.16</f>
        <v>37329.859760282809</v>
      </c>
      <c r="H17" s="13" t="b">
        <f t="shared" si="2"/>
        <v>1</v>
      </c>
    </row>
    <row r="18" spans="1:8">
      <c r="A18" s="9" t="s">
        <v>21</v>
      </c>
      <c r="B18" s="10">
        <v>33</v>
      </c>
      <c r="C18" s="10">
        <v>190</v>
      </c>
      <c r="D18" s="10">
        <f t="shared" si="0"/>
        <v>15.833333333333334</v>
      </c>
      <c r="E18" s="11">
        <v>2001040.12</v>
      </c>
      <c r="F18" s="12">
        <f>E18/E41</f>
        <v>3.8039007103806588E-2</v>
      </c>
      <c r="G18" s="11">
        <f>F18*11932953.16</f>
        <v>453917.69002263126</v>
      </c>
      <c r="H18" s="13" t="b">
        <f t="shared" si="2"/>
        <v>0</v>
      </c>
    </row>
    <row r="19" spans="1:8">
      <c r="A19" s="14" t="s">
        <v>22</v>
      </c>
      <c r="B19" s="15">
        <v>0</v>
      </c>
      <c r="C19" s="10">
        <v>20</v>
      </c>
      <c r="D19" s="10">
        <f t="shared" si="0"/>
        <v>1.6666666666666667</v>
      </c>
      <c r="E19" s="11">
        <v>0</v>
      </c>
      <c r="F19" s="12">
        <v>0</v>
      </c>
      <c r="G19" s="11">
        <v>0</v>
      </c>
      <c r="H19" s="13" t="b">
        <f t="shared" si="2"/>
        <v>1</v>
      </c>
    </row>
    <row r="20" spans="1:8">
      <c r="A20" s="9" t="s">
        <v>23</v>
      </c>
      <c r="B20" s="10">
        <v>322</v>
      </c>
      <c r="C20" s="10">
        <v>1690</v>
      </c>
      <c r="D20" s="10">
        <f t="shared" si="0"/>
        <v>140.83333333333334</v>
      </c>
      <c r="E20" s="11">
        <v>8039734.0099999998</v>
      </c>
      <c r="F20" s="12">
        <f>E20/E41</f>
        <v>0.1528322676104592</v>
      </c>
      <c r="G20" s="11">
        <f>F20*11932953.16</f>
        <v>1823740.2907321949</v>
      </c>
      <c r="H20" s="13" t="b">
        <f t="shared" si="2"/>
        <v>0</v>
      </c>
    </row>
    <row r="21" spans="1:8">
      <c r="A21" s="9" t="s">
        <v>24</v>
      </c>
      <c r="B21" s="10">
        <v>68</v>
      </c>
      <c r="C21" s="10">
        <v>790</v>
      </c>
      <c r="D21" s="10">
        <f t="shared" si="0"/>
        <v>65.833333333333329</v>
      </c>
      <c r="E21" s="11">
        <v>313826.5</v>
      </c>
      <c r="F21" s="12">
        <f>E21/E41</f>
        <v>5.9657216982050097E-3</v>
      </c>
      <c r="G21" s="11">
        <f>F21*11932953.16</f>
        <v>71188.677590276042</v>
      </c>
      <c r="H21" s="13" t="b">
        <f t="shared" si="2"/>
        <v>0</v>
      </c>
    </row>
    <row r="22" spans="1:8">
      <c r="A22" s="9" t="s">
        <v>25</v>
      </c>
      <c r="B22" s="10">
        <v>3</v>
      </c>
      <c r="C22" s="10">
        <v>15</v>
      </c>
      <c r="D22" s="10">
        <f t="shared" si="0"/>
        <v>1.25</v>
      </c>
      <c r="E22" s="11">
        <v>3672.07</v>
      </c>
      <c r="F22" s="12">
        <f>E22/E41</f>
        <v>6.9804645803740831E-5</v>
      </c>
      <c r="G22" s="11">
        <f>F22*11932953.16</f>
        <v>832.97556872642986</v>
      </c>
      <c r="H22" s="13" t="b">
        <f t="shared" si="2"/>
        <v>0</v>
      </c>
    </row>
    <row r="23" spans="1:8">
      <c r="A23" s="14" t="s">
        <v>26</v>
      </c>
      <c r="B23" s="15">
        <v>0</v>
      </c>
      <c r="C23" s="10">
        <v>8</v>
      </c>
      <c r="D23" s="10">
        <f t="shared" si="0"/>
        <v>0.66666666666666663</v>
      </c>
      <c r="E23" s="11">
        <v>981.05</v>
      </c>
      <c r="F23" s="12">
        <f>E23/E41</f>
        <v>1.8649385160348233E-5</v>
      </c>
      <c r="G23" s="11">
        <f>F23*11932953.16</f>
        <v>222.54223958123455</v>
      </c>
      <c r="H23" s="13" t="b">
        <f t="shared" si="2"/>
        <v>1</v>
      </c>
    </row>
    <row r="24" spans="1:8">
      <c r="A24" s="9" t="s">
        <v>27</v>
      </c>
      <c r="B24" s="10">
        <v>6</v>
      </c>
      <c r="C24" s="10">
        <v>25</v>
      </c>
      <c r="D24" s="10">
        <f t="shared" si="0"/>
        <v>2.0833333333333335</v>
      </c>
      <c r="E24" s="11">
        <v>34038.31</v>
      </c>
      <c r="F24" s="12">
        <f>E24/E41</f>
        <v>6.4705525039226628E-4</v>
      </c>
      <c r="G24" s="11">
        <f>F24*11932953.16</f>
        <v>7721.2799948629854</v>
      </c>
      <c r="H24" s="13" t="b">
        <f t="shared" si="2"/>
        <v>0</v>
      </c>
    </row>
    <row r="25" spans="1:8">
      <c r="A25" s="9" t="s">
        <v>28</v>
      </c>
      <c r="B25" s="10">
        <v>31</v>
      </c>
      <c r="C25" s="10">
        <v>101</v>
      </c>
      <c r="D25" s="10">
        <f t="shared" si="0"/>
        <v>8.4166666666666661</v>
      </c>
      <c r="E25" s="11">
        <v>0</v>
      </c>
      <c r="F25" s="12">
        <v>0</v>
      </c>
      <c r="G25" s="11">
        <v>0</v>
      </c>
      <c r="H25" s="13" t="b">
        <f t="shared" si="2"/>
        <v>0</v>
      </c>
    </row>
    <row r="26" spans="1:8">
      <c r="A26" s="9" t="s">
        <v>29</v>
      </c>
      <c r="B26" s="10">
        <v>7</v>
      </c>
      <c r="C26" s="10">
        <v>161</v>
      </c>
      <c r="D26" s="10">
        <f t="shared" si="0"/>
        <v>13.416666666666666</v>
      </c>
      <c r="E26" s="11">
        <v>0</v>
      </c>
      <c r="F26" s="12">
        <v>0</v>
      </c>
      <c r="G26" s="11">
        <v>0</v>
      </c>
      <c r="H26" s="13" t="b">
        <f t="shared" si="2"/>
        <v>1</v>
      </c>
    </row>
    <row r="27" spans="1:8">
      <c r="A27" s="9" t="s">
        <v>30</v>
      </c>
      <c r="B27" s="10">
        <v>20</v>
      </c>
      <c r="C27" s="10">
        <v>14</v>
      </c>
      <c r="D27" s="10">
        <f t="shared" si="0"/>
        <v>1.1666666666666667</v>
      </c>
      <c r="E27" s="11">
        <v>228240.77</v>
      </c>
      <c r="F27" s="12">
        <f>E27/E41</f>
        <v>4.3387697151260939E-3</v>
      </c>
      <c r="G27" s="11">
        <f>F27*11932953.16</f>
        <v>51774.335782626222</v>
      </c>
      <c r="H27" s="13" t="b">
        <f t="shared" si="2"/>
        <v>0</v>
      </c>
    </row>
    <row r="28" spans="1:8">
      <c r="A28" s="9" t="s">
        <v>31</v>
      </c>
      <c r="B28" s="10">
        <v>16</v>
      </c>
      <c r="C28" s="10">
        <v>119</v>
      </c>
      <c r="D28" s="10">
        <f t="shared" si="0"/>
        <v>9.9166666666666661</v>
      </c>
      <c r="E28" s="11">
        <v>4462.57</v>
      </c>
      <c r="F28" s="12">
        <f>E28/E41</f>
        <v>8.4831748366561552E-5</v>
      </c>
      <c r="G28" s="11">
        <f>F28*11932953.16</f>
        <v>1012.2932797390855</v>
      </c>
      <c r="H28" s="13" t="b">
        <f t="shared" si="2"/>
        <v>0</v>
      </c>
    </row>
    <row r="29" spans="1:8">
      <c r="A29" s="9" t="s">
        <v>32</v>
      </c>
      <c r="B29" s="10">
        <v>5</v>
      </c>
      <c r="C29" s="10">
        <v>134</v>
      </c>
      <c r="D29" s="10">
        <f t="shared" si="0"/>
        <v>11.166666666666666</v>
      </c>
      <c r="E29" s="11">
        <v>6662.26</v>
      </c>
      <c r="F29" s="12">
        <f>E29/E41</f>
        <v>1.2664701368776476E-4</v>
      </c>
      <c r="G29" s="11">
        <f>F29*11932953.16</f>
        <v>1511.2728821899757</v>
      </c>
      <c r="H29" s="13" t="b">
        <f t="shared" si="2"/>
        <v>1</v>
      </c>
    </row>
    <row r="30" spans="1:8">
      <c r="A30" s="9" t="s">
        <v>33</v>
      </c>
      <c r="B30" s="10">
        <v>23</v>
      </c>
      <c r="C30" s="10">
        <v>327</v>
      </c>
      <c r="D30" s="10">
        <f t="shared" si="0"/>
        <v>27.25</v>
      </c>
      <c r="E30" s="11">
        <v>166665.60000000001</v>
      </c>
      <c r="F30" s="12">
        <f>E30/E41</f>
        <v>3.1682492914535802E-3</v>
      </c>
      <c r="G30" s="11">
        <f>F30*11932953.16</f>
        <v>37806.57039411876</v>
      </c>
      <c r="H30" s="13" t="b">
        <f t="shared" si="2"/>
        <v>1</v>
      </c>
    </row>
    <row r="31" spans="1:8">
      <c r="A31" s="9" t="s">
        <v>34</v>
      </c>
      <c r="B31" s="10">
        <v>1</v>
      </c>
      <c r="C31" s="10">
        <v>9</v>
      </c>
      <c r="D31" s="10">
        <f t="shared" si="0"/>
        <v>0.75</v>
      </c>
      <c r="E31" s="11">
        <v>125523.37</v>
      </c>
      <c r="F31" s="12">
        <f>E31/E41</f>
        <v>2.3861512397481276E-3</v>
      </c>
      <c r="G31" s="11">
        <f>F31*11932953.16</f>
        <v>28473.830976590336</v>
      </c>
      <c r="H31" s="13" t="b">
        <f t="shared" si="2"/>
        <v>0</v>
      </c>
    </row>
    <row r="32" spans="1:8">
      <c r="A32" s="9" t="s">
        <v>35</v>
      </c>
      <c r="B32" s="10">
        <v>12</v>
      </c>
      <c r="C32" s="10">
        <v>78</v>
      </c>
      <c r="D32" s="10">
        <f t="shared" si="0"/>
        <v>6.5</v>
      </c>
      <c r="E32" s="11">
        <v>0</v>
      </c>
      <c r="F32" s="12">
        <v>0</v>
      </c>
      <c r="G32" s="11">
        <v>0</v>
      </c>
      <c r="H32" s="13" t="b">
        <f t="shared" si="2"/>
        <v>0</v>
      </c>
    </row>
    <row r="33" spans="1:8">
      <c r="A33" s="9" t="s">
        <v>36</v>
      </c>
      <c r="B33" s="10">
        <v>11</v>
      </c>
      <c r="C33" s="10">
        <v>213</v>
      </c>
      <c r="D33" s="10">
        <f t="shared" si="0"/>
        <v>17.75</v>
      </c>
      <c r="E33" s="11">
        <v>0</v>
      </c>
      <c r="F33" s="12">
        <v>0</v>
      </c>
      <c r="G33" s="11">
        <v>0</v>
      </c>
      <c r="H33" s="13" t="b">
        <f t="shared" si="2"/>
        <v>1</v>
      </c>
    </row>
    <row r="34" spans="1:8">
      <c r="A34" s="9" t="s">
        <v>37</v>
      </c>
      <c r="B34" s="10">
        <v>10</v>
      </c>
      <c r="C34" s="10">
        <v>110</v>
      </c>
      <c r="D34" s="10">
        <f t="shared" si="0"/>
        <v>9.1666666666666661</v>
      </c>
      <c r="E34" s="11">
        <v>0</v>
      </c>
      <c r="F34" s="12">
        <v>0</v>
      </c>
      <c r="G34" s="11">
        <v>0</v>
      </c>
      <c r="H34" s="13" t="b">
        <f t="shared" si="2"/>
        <v>0</v>
      </c>
    </row>
    <row r="35" spans="1:8">
      <c r="A35" s="9" t="s">
        <v>38</v>
      </c>
      <c r="B35" s="10">
        <v>2</v>
      </c>
      <c r="C35" s="10">
        <v>47</v>
      </c>
      <c r="D35" s="10">
        <f t="shared" si="0"/>
        <v>3.9166666666666665</v>
      </c>
      <c r="E35" s="11">
        <v>51487.03</v>
      </c>
      <c r="F35" s="12">
        <f>E35/E41</f>
        <v>9.7874874189124331E-4</v>
      </c>
      <c r="G35" s="11">
        <f>F35*11932953.16</f>
        <v>11679.362892397136</v>
      </c>
      <c r="H35" s="13" t="b">
        <f t="shared" si="2"/>
        <v>1</v>
      </c>
    </row>
    <row r="36" spans="1:8">
      <c r="A36" s="9" t="s">
        <v>39</v>
      </c>
      <c r="B36" s="10">
        <v>8</v>
      </c>
      <c r="C36" s="10">
        <v>35</v>
      </c>
      <c r="D36" s="10">
        <f t="shared" si="0"/>
        <v>2.9166666666666665</v>
      </c>
      <c r="E36" s="11">
        <v>23223.64</v>
      </c>
      <c r="F36" s="12">
        <f>E36/E41</f>
        <v>4.4147251127391024E-4</v>
      </c>
      <c r="G36" s="11">
        <f>F36*11932953.16</f>
        <v>5268.0707984591427</v>
      </c>
      <c r="H36" s="13" t="b">
        <f t="shared" si="2"/>
        <v>0</v>
      </c>
    </row>
    <row r="37" spans="1:8">
      <c r="A37" s="16" t="s">
        <v>40</v>
      </c>
      <c r="B37" s="17">
        <v>18</v>
      </c>
      <c r="C37" s="17">
        <v>70</v>
      </c>
      <c r="D37" s="10">
        <f t="shared" si="0"/>
        <v>5.833333333333333</v>
      </c>
      <c r="E37" s="18">
        <v>62995.72</v>
      </c>
      <c r="F37" s="19">
        <f>E37/E41</f>
        <v>1.1975245356846771E-3</v>
      </c>
      <c r="G37" s="18">
        <f>F37*11932953.16</f>
        <v>14290.004192276001</v>
      </c>
      <c r="H37" s="13" t="b">
        <f t="shared" si="2"/>
        <v>0</v>
      </c>
    </row>
    <row r="38" spans="1:8">
      <c r="A38" s="20" t="s">
        <v>41</v>
      </c>
      <c r="B38" s="21"/>
      <c r="C38" s="21">
        <v>24873</v>
      </c>
      <c r="D38" s="21">
        <f t="shared" si="0"/>
        <v>2072.75</v>
      </c>
      <c r="E38" s="22">
        <v>23151724.489999998</v>
      </c>
      <c r="F38" s="23">
        <f>SUM(F2:F37 )</f>
        <v>0.44010542494294552</v>
      </c>
      <c r="G38" s="22">
        <f>SUM(G2:G37)</f>
        <v>5251757.4213060653</v>
      </c>
      <c r="H38" s="24"/>
    </row>
    <row r="39" spans="1:8">
      <c r="A39" s="25" t="s">
        <v>42</v>
      </c>
      <c r="B39" s="26">
        <v>1157</v>
      </c>
      <c r="C39" s="26">
        <v>16371</v>
      </c>
      <c r="D39" s="26">
        <f t="shared" si="0"/>
        <v>1364.25</v>
      </c>
      <c r="E39" s="27">
        <v>29453226.91</v>
      </c>
      <c r="F39" s="28">
        <f>E39/E41</f>
        <v>0.55989457505705442</v>
      </c>
      <c r="G39" s="27">
        <f>F39*11932953.16</f>
        <v>6681195.7386939349</v>
      </c>
      <c r="H39" s="29" t="b">
        <f>D39&gt;B39</f>
        <v>1</v>
      </c>
    </row>
    <row r="40" spans="1:8">
      <c r="A40" s="20" t="s">
        <v>43</v>
      </c>
      <c r="B40" s="21"/>
      <c r="C40" s="21">
        <v>31177</v>
      </c>
      <c r="D40" s="21">
        <f t="shared" si="0"/>
        <v>2598.0833333333335</v>
      </c>
      <c r="E40" s="22">
        <v>29453226.91</v>
      </c>
      <c r="F40" s="23">
        <f>F39</f>
        <v>0.55989457505705442</v>
      </c>
      <c r="G40" s="22">
        <f>F40*11932953.16</f>
        <v>6681195.7386939349</v>
      </c>
      <c r="H40" s="24"/>
    </row>
    <row r="41" spans="1:8">
      <c r="A41" s="30" t="s">
        <v>44</v>
      </c>
      <c r="B41" s="31"/>
      <c r="C41" s="31">
        <f>C38+C40</f>
        <v>56050</v>
      </c>
      <c r="D41" s="31">
        <f t="shared" si="0"/>
        <v>4670.833333333333</v>
      </c>
      <c r="E41" s="32">
        <v>52604951.399999999</v>
      </c>
      <c r="F41" s="33">
        <f>F38+F39</f>
        <v>1</v>
      </c>
      <c r="G41" s="32">
        <f>G38+G39</f>
        <v>11932953.16</v>
      </c>
      <c r="H41" s="34"/>
    </row>
    <row r="43" spans="1:8">
      <c r="A43" t="s">
        <v>45</v>
      </c>
    </row>
    <row r="46" spans="1:8">
      <c r="A46" s="35" t="s">
        <v>46</v>
      </c>
    </row>
    <row r="47" spans="1:8">
      <c r="B47" t="s">
        <v>47</v>
      </c>
      <c r="D47" t="s">
        <v>48</v>
      </c>
      <c r="E47" s="1"/>
    </row>
    <row r="48" spans="1:8">
      <c r="A48" t="s">
        <v>49</v>
      </c>
      <c r="B48" t="s">
        <v>50</v>
      </c>
      <c r="C48" t="s">
        <v>51</v>
      </c>
      <c r="D48" t="s">
        <v>50</v>
      </c>
      <c r="E48" s="1" t="s">
        <v>51</v>
      </c>
      <c r="F48" s="1" t="s">
        <v>50</v>
      </c>
      <c r="G48" t="s">
        <v>51</v>
      </c>
    </row>
    <row r="49" spans="1:7">
      <c r="A49" t="s">
        <v>5</v>
      </c>
      <c r="B49">
        <v>242</v>
      </c>
      <c r="C49">
        <v>204245.25</v>
      </c>
      <c r="D49">
        <v>188</v>
      </c>
      <c r="E49" s="1">
        <v>145060.79999999999</v>
      </c>
      <c r="F49" s="1">
        <f t="shared" ref="F49:F78" si="3">B49+D49</f>
        <v>430</v>
      </c>
      <c r="G49">
        <f t="shared" ref="G49:G78" si="4">C49+E49</f>
        <v>349306.05</v>
      </c>
    </row>
    <row r="50" spans="1:7">
      <c r="A50" t="s">
        <v>6</v>
      </c>
      <c r="B50">
        <v>0</v>
      </c>
      <c r="C50">
        <v>0</v>
      </c>
      <c r="D50">
        <v>56</v>
      </c>
      <c r="E50" s="1">
        <v>43209.599999999999</v>
      </c>
      <c r="F50" s="1">
        <f t="shared" si="3"/>
        <v>56</v>
      </c>
      <c r="G50">
        <f t="shared" si="4"/>
        <v>43209.599999999999</v>
      </c>
    </row>
    <row r="51" spans="1:7">
      <c r="A51" t="s">
        <v>7</v>
      </c>
      <c r="B51">
        <v>630</v>
      </c>
      <c r="C51">
        <v>701857.8</v>
      </c>
      <c r="D51">
        <v>1176</v>
      </c>
      <c r="E51" s="1">
        <v>1101349.0900000001</v>
      </c>
      <c r="F51" s="1">
        <f t="shared" si="3"/>
        <v>1806</v>
      </c>
      <c r="G51">
        <f t="shared" si="4"/>
        <v>1803206.8900000001</v>
      </c>
    </row>
    <row r="52" spans="1:7">
      <c r="A52" t="s">
        <v>8</v>
      </c>
      <c r="B52">
        <v>97</v>
      </c>
      <c r="C52">
        <v>112026.16</v>
      </c>
      <c r="D52">
        <v>407</v>
      </c>
      <c r="E52" s="1">
        <v>206968.8</v>
      </c>
      <c r="F52" s="1">
        <f t="shared" si="3"/>
        <v>504</v>
      </c>
      <c r="G52">
        <f t="shared" si="4"/>
        <v>318994.95999999996</v>
      </c>
    </row>
    <row r="53" spans="1:7">
      <c r="A53" t="s">
        <v>9</v>
      </c>
      <c r="B53">
        <v>237</v>
      </c>
      <c r="C53">
        <v>172483.95</v>
      </c>
      <c r="D53">
        <v>21</v>
      </c>
      <c r="E53" s="1">
        <v>16203.6</v>
      </c>
      <c r="F53" s="1">
        <f t="shared" si="3"/>
        <v>258</v>
      </c>
      <c r="G53">
        <f t="shared" si="4"/>
        <v>188687.55000000002</v>
      </c>
    </row>
    <row r="54" spans="1:7">
      <c r="A54" t="s">
        <v>10</v>
      </c>
      <c r="B54">
        <v>72</v>
      </c>
      <c r="C54">
        <v>39125.35</v>
      </c>
      <c r="D54">
        <v>147</v>
      </c>
      <c r="E54" s="1">
        <v>113976.02</v>
      </c>
      <c r="F54" s="1">
        <f t="shared" si="3"/>
        <v>219</v>
      </c>
      <c r="G54">
        <f t="shared" si="4"/>
        <v>153101.37</v>
      </c>
    </row>
    <row r="55" spans="1:7">
      <c r="A55" t="s">
        <v>11</v>
      </c>
      <c r="B55">
        <v>317</v>
      </c>
      <c r="C55">
        <v>597332.73</v>
      </c>
      <c r="D55">
        <v>226</v>
      </c>
      <c r="E55" s="1">
        <v>135509.1</v>
      </c>
      <c r="F55" s="1">
        <f t="shared" si="3"/>
        <v>543</v>
      </c>
      <c r="G55">
        <f t="shared" si="4"/>
        <v>732841.83</v>
      </c>
    </row>
    <row r="56" spans="1:7">
      <c r="A56" t="s">
        <v>12</v>
      </c>
      <c r="B56">
        <v>21</v>
      </c>
      <c r="C56">
        <v>74564.160000000003</v>
      </c>
      <c r="D56">
        <v>0</v>
      </c>
      <c r="E56" s="1">
        <v>0</v>
      </c>
      <c r="F56" s="1">
        <f t="shared" si="3"/>
        <v>21</v>
      </c>
      <c r="G56">
        <f t="shared" si="4"/>
        <v>74564.160000000003</v>
      </c>
    </row>
    <row r="57" spans="1:7">
      <c r="A57" t="s">
        <v>13</v>
      </c>
      <c r="B57">
        <v>333</v>
      </c>
      <c r="C57">
        <v>696467.99</v>
      </c>
      <c r="D57">
        <v>765</v>
      </c>
      <c r="E57" s="1">
        <v>790224</v>
      </c>
      <c r="F57" s="1">
        <f t="shared" si="3"/>
        <v>1098</v>
      </c>
      <c r="G57">
        <f t="shared" si="4"/>
        <v>1486691.99</v>
      </c>
    </row>
    <row r="58" spans="1:7">
      <c r="A58" t="s">
        <v>14</v>
      </c>
      <c r="B58">
        <v>2</v>
      </c>
      <c r="C58">
        <v>1208.49</v>
      </c>
      <c r="D58">
        <v>0</v>
      </c>
      <c r="E58" s="1">
        <v>0</v>
      </c>
      <c r="F58" s="1">
        <f t="shared" si="3"/>
        <v>2</v>
      </c>
      <c r="G58">
        <f t="shared" si="4"/>
        <v>1208.49</v>
      </c>
    </row>
    <row r="59" spans="1:7">
      <c r="A59" t="s">
        <v>15</v>
      </c>
      <c r="B59">
        <v>107</v>
      </c>
      <c r="C59">
        <v>118980.3</v>
      </c>
      <c r="D59">
        <v>6094</v>
      </c>
      <c r="E59" s="1">
        <v>5544702.9000000004</v>
      </c>
      <c r="F59" s="1">
        <f t="shared" si="3"/>
        <v>6201</v>
      </c>
      <c r="G59">
        <f t="shared" si="4"/>
        <v>5663683.2000000002</v>
      </c>
    </row>
    <row r="60" spans="1:7">
      <c r="A60" t="s">
        <v>16</v>
      </c>
      <c r="B60">
        <v>349</v>
      </c>
      <c r="C60">
        <v>302700.23</v>
      </c>
      <c r="D60">
        <v>0</v>
      </c>
      <c r="E60" s="1">
        <v>0</v>
      </c>
      <c r="F60" s="1">
        <f t="shared" si="3"/>
        <v>349</v>
      </c>
      <c r="G60">
        <f t="shared" si="4"/>
        <v>302700.23</v>
      </c>
    </row>
    <row r="61" spans="1:7">
      <c r="A61" t="s">
        <v>18</v>
      </c>
      <c r="B61">
        <v>108</v>
      </c>
      <c r="C61">
        <v>122216.18</v>
      </c>
      <c r="D61">
        <v>0</v>
      </c>
      <c r="E61" s="1">
        <v>0</v>
      </c>
      <c r="F61" s="1">
        <f t="shared" si="3"/>
        <v>108</v>
      </c>
      <c r="G61">
        <f t="shared" si="4"/>
        <v>122216.18</v>
      </c>
    </row>
    <row r="62" spans="1:7">
      <c r="A62" t="s">
        <v>19</v>
      </c>
      <c r="B62">
        <v>36</v>
      </c>
      <c r="C62">
        <v>12902.89</v>
      </c>
      <c r="D62">
        <v>870</v>
      </c>
      <c r="E62" s="1">
        <v>671292</v>
      </c>
      <c r="F62" s="1">
        <f t="shared" si="3"/>
        <v>906</v>
      </c>
      <c r="G62">
        <f t="shared" si="4"/>
        <v>684194.89</v>
      </c>
    </row>
    <row r="63" spans="1:7">
      <c r="A63" t="s">
        <v>20</v>
      </c>
      <c r="B63">
        <v>328</v>
      </c>
      <c r="C63">
        <v>164564.07999999999</v>
      </c>
      <c r="D63">
        <v>0</v>
      </c>
      <c r="E63" s="1">
        <v>0</v>
      </c>
      <c r="F63" s="1">
        <f t="shared" si="3"/>
        <v>328</v>
      </c>
      <c r="G63">
        <f t="shared" si="4"/>
        <v>164564.07999999999</v>
      </c>
    </row>
    <row r="64" spans="1:7">
      <c r="A64" t="s">
        <v>21</v>
      </c>
      <c r="B64">
        <v>809</v>
      </c>
      <c r="C64">
        <v>825960.52</v>
      </c>
      <c r="D64">
        <v>1131</v>
      </c>
      <c r="E64" s="1">
        <v>1175079.6000000001</v>
      </c>
      <c r="F64" s="1">
        <f t="shared" si="3"/>
        <v>1940</v>
      </c>
      <c r="G64">
        <f t="shared" si="4"/>
        <v>2001040.12</v>
      </c>
    </row>
    <row r="65" spans="1:7">
      <c r="A65" t="s">
        <v>23</v>
      </c>
      <c r="B65">
        <v>340</v>
      </c>
      <c r="C65">
        <v>418899.71</v>
      </c>
      <c r="D65">
        <v>8511</v>
      </c>
      <c r="E65" s="1">
        <v>7620834.2999999998</v>
      </c>
      <c r="F65" s="1">
        <f t="shared" si="3"/>
        <v>8851</v>
      </c>
      <c r="G65">
        <f t="shared" si="4"/>
        <v>8039734.0099999998</v>
      </c>
    </row>
    <row r="66" spans="1:7">
      <c r="A66" t="s">
        <v>24</v>
      </c>
      <c r="B66">
        <v>3</v>
      </c>
      <c r="C66">
        <v>2238.5</v>
      </c>
      <c r="D66">
        <v>305</v>
      </c>
      <c r="E66" s="1">
        <v>311588</v>
      </c>
      <c r="F66" s="1">
        <f t="shared" si="3"/>
        <v>308</v>
      </c>
      <c r="G66">
        <f t="shared" si="4"/>
        <v>313826.5</v>
      </c>
    </row>
    <row r="67" spans="1:7">
      <c r="A67" t="s">
        <v>25</v>
      </c>
      <c r="B67">
        <v>6</v>
      </c>
      <c r="C67">
        <v>3672.07</v>
      </c>
      <c r="D67">
        <v>0</v>
      </c>
      <c r="E67" s="1">
        <v>0</v>
      </c>
      <c r="F67" s="1">
        <f t="shared" si="3"/>
        <v>6</v>
      </c>
      <c r="G67">
        <f t="shared" si="4"/>
        <v>3672.07</v>
      </c>
    </row>
    <row r="68" spans="1:7">
      <c r="A68" t="s">
        <v>26</v>
      </c>
      <c r="B68">
        <v>2</v>
      </c>
      <c r="C68">
        <v>981.05</v>
      </c>
      <c r="D68">
        <v>0</v>
      </c>
      <c r="E68" s="1">
        <v>0</v>
      </c>
      <c r="F68" s="1">
        <f t="shared" si="3"/>
        <v>2</v>
      </c>
      <c r="G68">
        <f t="shared" si="4"/>
        <v>981.05</v>
      </c>
    </row>
    <row r="69" spans="1:7">
      <c r="A69" t="s">
        <v>27</v>
      </c>
      <c r="B69">
        <v>52</v>
      </c>
      <c r="C69">
        <v>34038.31</v>
      </c>
      <c r="D69">
        <v>0</v>
      </c>
      <c r="E69" s="1">
        <v>0</v>
      </c>
      <c r="F69" s="1">
        <f t="shared" si="3"/>
        <v>52</v>
      </c>
      <c r="G69">
        <f t="shared" si="4"/>
        <v>34038.31</v>
      </c>
    </row>
    <row r="70" spans="1:7">
      <c r="A70" t="s">
        <v>30</v>
      </c>
      <c r="B70">
        <v>214</v>
      </c>
      <c r="C70">
        <v>114561.17</v>
      </c>
      <c r="D70">
        <v>131</v>
      </c>
      <c r="E70" s="1">
        <v>113679.6</v>
      </c>
      <c r="F70" s="1">
        <f t="shared" si="3"/>
        <v>345</v>
      </c>
      <c r="G70">
        <f t="shared" si="4"/>
        <v>228240.77000000002</v>
      </c>
    </row>
    <row r="71" spans="1:7">
      <c r="A71" t="s">
        <v>31</v>
      </c>
      <c r="B71">
        <v>12</v>
      </c>
      <c r="C71">
        <v>4462.57</v>
      </c>
      <c r="D71">
        <v>0</v>
      </c>
      <c r="E71" s="1">
        <v>0</v>
      </c>
      <c r="F71" s="1">
        <f t="shared" si="3"/>
        <v>12</v>
      </c>
      <c r="G71">
        <f t="shared" si="4"/>
        <v>4462.57</v>
      </c>
    </row>
    <row r="72" spans="1:7">
      <c r="A72" t="s">
        <v>32</v>
      </c>
      <c r="B72">
        <v>9</v>
      </c>
      <c r="C72">
        <v>6662.26</v>
      </c>
      <c r="D72">
        <v>0</v>
      </c>
      <c r="E72" s="1">
        <v>0</v>
      </c>
      <c r="F72" s="1">
        <f t="shared" si="3"/>
        <v>9</v>
      </c>
      <c r="G72">
        <f t="shared" si="4"/>
        <v>6662.26</v>
      </c>
    </row>
    <row r="73" spans="1:7">
      <c r="A73" t="s">
        <v>33</v>
      </c>
      <c r="B73">
        <v>0</v>
      </c>
      <c r="C73">
        <v>0</v>
      </c>
      <c r="D73">
        <v>108</v>
      </c>
      <c r="E73" s="1">
        <v>166665.60000000001</v>
      </c>
      <c r="F73" s="1">
        <f t="shared" si="3"/>
        <v>108</v>
      </c>
      <c r="G73">
        <f t="shared" si="4"/>
        <v>166665.60000000001</v>
      </c>
    </row>
    <row r="74" spans="1:7">
      <c r="A74" t="s">
        <v>34</v>
      </c>
      <c r="B74">
        <v>215</v>
      </c>
      <c r="C74">
        <v>125523.37</v>
      </c>
      <c r="D74">
        <v>0</v>
      </c>
      <c r="E74" s="1">
        <v>0</v>
      </c>
      <c r="F74" s="1">
        <f t="shared" si="3"/>
        <v>215</v>
      </c>
      <c r="G74">
        <f t="shared" si="4"/>
        <v>125523.37</v>
      </c>
    </row>
    <row r="75" spans="1:7">
      <c r="A75" t="s">
        <v>38</v>
      </c>
      <c r="B75">
        <v>85</v>
      </c>
      <c r="C75">
        <v>51487.03</v>
      </c>
      <c r="D75">
        <v>0</v>
      </c>
      <c r="E75" s="1">
        <v>0</v>
      </c>
      <c r="F75" s="1">
        <f t="shared" si="3"/>
        <v>85</v>
      </c>
      <c r="G75">
        <f t="shared" si="4"/>
        <v>51487.03</v>
      </c>
    </row>
    <row r="76" spans="1:7">
      <c r="A76" t="s">
        <v>39</v>
      </c>
      <c r="B76">
        <v>25</v>
      </c>
      <c r="C76">
        <v>23223.64</v>
      </c>
      <c r="D76">
        <v>0</v>
      </c>
      <c r="E76" s="1">
        <v>0</v>
      </c>
      <c r="F76" s="1">
        <f t="shared" si="3"/>
        <v>25</v>
      </c>
      <c r="G76">
        <f t="shared" si="4"/>
        <v>23223.64</v>
      </c>
    </row>
    <row r="77" spans="1:7">
      <c r="A77" t="s">
        <v>40</v>
      </c>
      <c r="B77">
        <v>86</v>
      </c>
      <c r="C77">
        <v>62995.72</v>
      </c>
      <c r="D77">
        <v>0</v>
      </c>
      <c r="E77" s="1">
        <v>0</v>
      </c>
      <c r="F77" s="1">
        <f t="shared" si="3"/>
        <v>86</v>
      </c>
      <c r="G77">
        <f t="shared" si="4"/>
        <v>62995.72</v>
      </c>
    </row>
    <row r="78" spans="1:7">
      <c r="A78" t="s">
        <v>52</v>
      </c>
      <c r="B78">
        <v>4737</v>
      </c>
      <c r="C78">
        <v>4995381.4800000004</v>
      </c>
      <c r="D78">
        <v>20136</v>
      </c>
      <c r="E78" s="1">
        <v>18156343.010000002</v>
      </c>
      <c r="F78" s="1">
        <f t="shared" si="3"/>
        <v>24873</v>
      </c>
      <c r="G78">
        <f t="shared" si="4"/>
        <v>23151724.490000002</v>
      </c>
    </row>
    <row r="79" spans="1:7">
      <c r="E79" s="1"/>
    </row>
    <row r="80" spans="1:7">
      <c r="E80" s="1"/>
    </row>
    <row r="81" spans="1:7">
      <c r="A81" t="s">
        <v>53</v>
      </c>
      <c r="B81" t="s">
        <v>50</v>
      </c>
      <c r="C81" t="s">
        <v>51</v>
      </c>
      <c r="D81" t="s">
        <v>50</v>
      </c>
      <c r="E81" s="1" t="s">
        <v>51</v>
      </c>
      <c r="F81" s="1" t="s">
        <v>50</v>
      </c>
      <c r="G81" t="s">
        <v>51</v>
      </c>
    </row>
    <row r="82" spans="1:7">
      <c r="A82" t="s">
        <v>54</v>
      </c>
      <c r="B82">
        <v>6531</v>
      </c>
      <c r="C82">
        <v>6763873.6600000001</v>
      </c>
      <c r="D82">
        <v>24646</v>
      </c>
      <c r="E82" s="1">
        <v>22689353.25</v>
      </c>
      <c r="F82" s="1">
        <f>B82+D82</f>
        <v>31177</v>
      </c>
      <c r="G82">
        <f>C82+E82</f>
        <v>29453226.91</v>
      </c>
    </row>
    <row r="84" spans="1:7">
      <c r="A84" s="35" t="s">
        <v>46</v>
      </c>
    </row>
    <row r="85" spans="1:7">
      <c r="B85" t="s">
        <v>47</v>
      </c>
      <c r="D85" t="s">
        <v>48</v>
      </c>
      <c r="E85" s="1"/>
    </row>
    <row r="86" spans="1:7">
      <c r="A86" t="s">
        <v>55</v>
      </c>
      <c r="B86" t="s">
        <v>50</v>
      </c>
      <c r="C86" s="36"/>
      <c r="D86" t="s">
        <v>50</v>
      </c>
      <c r="F86" s="1" t="s">
        <v>50</v>
      </c>
    </row>
    <row r="87" spans="1:7">
      <c r="A87" t="s">
        <v>5</v>
      </c>
      <c r="B87">
        <v>129</v>
      </c>
      <c r="C87" s="36"/>
      <c r="D87">
        <v>92</v>
      </c>
      <c r="F87">
        <f t="shared" ref="F87:F123" si="5">B87+D87</f>
        <v>221</v>
      </c>
    </row>
    <row r="88" spans="1:7">
      <c r="A88" t="s">
        <v>6</v>
      </c>
      <c r="B88">
        <v>810</v>
      </c>
      <c r="C88" s="36"/>
      <c r="D88">
        <v>432</v>
      </c>
      <c r="F88">
        <f t="shared" si="5"/>
        <v>1242</v>
      </c>
    </row>
    <row r="89" spans="1:7">
      <c r="A89" t="s">
        <v>7</v>
      </c>
      <c r="B89">
        <v>1055</v>
      </c>
      <c r="C89" s="36"/>
      <c r="D89">
        <v>646</v>
      </c>
      <c r="F89">
        <f t="shared" si="5"/>
        <v>1701</v>
      </c>
    </row>
    <row r="90" spans="1:7">
      <c r="A90" t="s">
        <v>8</v>
      </c>
      <c r="B90">
        <v>821</v>
      </c>
      <c r="C90" s="36"/>
      <c r="D90">
        <v>145</v>
      </c>
      <c r="F90">
        <f t="shared" si="5"/>
        <v>966</v>
      </c>
    </row>
    <row r="91" spans="1:7">
      <c r="A91" t="s">
        <v>9</v>
      </c>
      <c r="B91">
        <v>452</v>
      </c>
      <c r="D91">
        <v>0</v>
      </c>
      <c r="F91">
        <f t="shared" si="5"/>
        <v>452</v>
      </c>
    </row>
    <row r="92" spans="1:7">
      <c r="A92" t="s">
        <v>10</v>
      </c>
      <c r="B92">
        <v>6</v>
      </c>
      <c r="C92" s="36"/>
      <c r="D92">
        <v>66</v>
      </c>
      <c r="F92">
        <f t="shared" si="5"/>
        <v>72</v>
      </c>
    </row>
    <row r="93" spans="1:7">
      <c r="A93" t="s">
        <v>11</v>
      </c>
      <c r="B93">
        <v>586</v>
      </c>
      <c r="C93" s="36"/>
      <c r="D93">
        <v>27</v>
      </c>
      <c r="F93">
        <f t="shared" si="5"/>
        <v>613</v>
      </c>
    </row>
    <row r="94" spans="1:7">
      <c r="A94" t="s">
        <v>12</v>
      </c>
      <c r="B94">
        <v>408</v>
      </c>
      <c r="C94" s="36"/>
      <c r="D94">
        <v>197</v>
      </c>
      <c r="F94">
        <f t="shared" si="5"/>
        <v>605</v>
      </c>
    </row>
    <row r="95" spans="1:7">
      <c r="A95" t="s">
        <v>13</v>
      </c>
      <c r="B95">
        <v>474</v>
      </c>
      <c r="C95" s="36"/>
      <c r="D95">
        <v>37</v>
      </c>
      <c r="F95">
        <f t="shared" si="5"/>
        <v>511</v>
      </c>
    </row>
    <row r="96" spans="1:7">
      <c r="A96" t="s">
        <v>14</v>
      </c>
      <c r="B96">
        <v>50</v>
      </c>
      <c r="D96">
        <v>0</v>
      </c>
      <c r="F96">
        <f t="shared" si="5"/>
        <v>50</v>
      </c>
    </row>
    <row r="97" spans="1:6">
      <c r="A97" t="s">
        <v>15</v>
      </c>
      <c r="B97">
        <v>59</v>
      </c>
      <c r="C97" s="36"/>
      <c r="D97">
        <v>761</v>
      </c>
      <c r="F97">
        <f t="shared" si="5"/>
        <v>820</v>
      </c>
    </row>
    <row r="98" spans="1:6">
      <c r="A98" t="s">
        <v>16</v>
      </c>
      <c r="B98">
        <v>169</v>
      </c>
      <c r="D98">
        <v>0</v>
      </c>
      <c r="F98">
        <f t="shared" si="5"/>
        <v>169</v>
      </c>
    </row>
    <row r="99" spans="1:6">
      <c r="A99" t="s">
        <v>17</v>
      </c>
      <c r="B99">
        <v>170</v>
      </c>
      <c r="D99">
        <v>0</v>
      </c>
      <c r="F99">
        <f t="shared" si="5"/>
        <v>170</v>
      </c>
    </row>
    <row r="100" spans="1:6">
      <c r="A100" t="s">
        <v>18</v>
      </c>
      <c r="B100">
        <v>214</v>
      </c>
      <c r="D100">
        <v>0</v>
      </c>
      <c r="F100">
        <f t="shared" si="5"/>
        <v>214</v>
      </c>
    </row>
    <row r="101" spans="1:6">
      <c r="A101" t="s">
        <v>19</v>
      </c>
      <c r="B101">
        <v>602</v>
      </c>
      <c r="C101" s="36"/>
      <c r="D101">
        <v>909</v>
      </c>
      <c r="F101">
        <f t="shared" si="5"/>
        <v>1511</v>
      </c>
    </row>
    <row r="102" spans="1:6">
      <c r="A102" t="s">
        <v>20</v>
      </c>
      <c r="B102">
        <v>163</v>
      </c>
      <c r="D102">
        <v>0</v>
      </c>
      <c r="F102">
        <f t="shared" si="5"/>
        <v>163</v>
      </c>
    </row>
    <row r="103" spans="1:6">
      <c r="A103" t="s">
        <v>21</v>
      </c>
      <c r="B103">
        <v>181</v>
      </c>
      <c r="C103" s="36"/>
      <c r="D103">
        <v>9</v>
      </c>
      <c r="F103">
        <f t="shared" si="5"/>
        <v>190</v>
      </c>
    </row>
    <row r="104" spans="1:6">
      <c r="A104" s="36" t="s">
        <v>22</v>
      </c>
      <c r="B104">
        <v>0</v>
      </c>
      <c r="C104" s="36"/>
      <c r="D104">
        <v>20</v>
      </c>
      <c r="F104">
        <f t="shared" si="5"/>
        <v>20</v>
      </c>
    </row>
    <row r="105" spans="1:6">
      <c r="A105" t="s">
        <v>23</v>
      </c>
      <c r="B105">
        <v>1111</v>
      </c>
      <c r="C105" s="36"/>
      <c r="D105">
        <v>579</v>
      </c>
      <c r="F105">
        <f t="shared" si="5"/>
        <v>1690</v>
      </c>
    </row>
    <row r="106" spans="1:6">
      <c r="A106" t="s">
        <v>24</v>
      </c>
      <c r="B106">
        <v>781</v>
      </c>
      <c r="C106" s="36"/>
      <c r="D106">
        <v>9</v>
      </c>
      <c r="F106">
        <f t="shared" si="5"/>
        <v>790</v>
      </c>
    </row>
    <row r="107" spans="1:6">
      <c r="A107" t="s">
        <v>25</v>
      </c>
      <c r="B107">
        <v>15</v>
      </c>
      <c r="D107">
        <v>0</v>
      </c>
      <c r="F107">
        <f t="shared" si="5"/>
        <v>15</v>
      </c>
    </row>
    <row r="108" spans="1:6">
      <c r="A108" t="s">
        <v>26</v>
      </c>
      <c r="B108">
        <v>8</v>
      </c>
      <c r="D108">
        <v>0</v>
      </c>
      <c r="F108">
        <f t="shared" si="5"/>
        <v>8</v>
      </c>
    </row>
    <row r="109" spans="1:6">
      <c r="A109" t="s">
        <v>27</v>
      </c>
      <c r="B109">
        <v>25</v>
      </c>
      <c r="D109">
        <v>0</v>
      </c>
      <c r="F109">
        <f t="shared" si="5"/>
        <v>25</v>
      </c>
    </row>
    <row r="110" spans="1:6">
      <c r="A110" t="s">
        <v>28</v>
      </c>
      <c r="B110">
        <v>101</v>
      </c>
      <c r="D110">
        <v>0</v>
      </c>
      <c r="F110">
        <f t="shared" si="5"/>
        <v>101</v>
      </c>
    </row>
    <row r="111" spans="1:6">
      <c r="A111" t="s">
        <v>29</v>
      </c>
      <c r="B111">
        <v>161</v>
      </c>
      <c r="D111">
        <v>0</v>
      </c>
      <c r="F111">
        <f t="shared" si="5"/>
        <v>161</v>
      </c>
    </row>
    <row r="112" spans="1:6">
      <c r="A112" t="s">
        <v>30</v>
      </c>
      <c r="B112">
        <v>14</v>
      </c>
      <c r="D112">
        <v>0</v>
      </c>
      <c r="F112">
        <f t="shared" si="5"/>
        <v>14</v>
      </c>
    </row>
    <row r="113" spans="1:6">
      <c r="A113" t="s">
        <v>31</v>
      </c>
      <c r="B113">
        <v>119</v>
      </c>
      <c r="D113">
        <v>0</v>
      </c>
      <c r="F113">
        <f t="shared" si="5"/>
        <v>119</v>
      </c>
    </row>
    <row r="114" spans="1:6">
      <c r="A114" t="s">
        <v>32</v>
      </c>
      <c r="B114">
        <v>134</v>
      </c>
      <c r="D114">
        <v>0</v>
      </c>
      <c r="F114">
        <f t="shared" si="5"/>
        <v>134</v>
      </c>
    </row>
    <row r="115" spans="1:6">
      <c r="A115" t="s">
        <v>33</v>
      </c>
      <c r="B115">
        <v>213</v>
      </c>
      <c r="C115" s="36"/>
      <c r="D115">
        <v>114</v>
      </c>
      <c r="F115">
        <f t="shared" si="5"/>
        <v>327</v>
      </c>
    </row>
    <row r="116" spans="1:6">
      <c r="A116" t="s">
        <v>34</v>
      </c>
      <c r="B116">
        <v>9</v>
      </c>
      <c r="D116">
        <v>0</v>
      </c>
      <c r="F116">
        <f t="shared" si="5"/>
        <v>9</v>
      </c>
    </row>
    <row r="117" spans="1:6">
      <c r="A117" t="s">
        <v>35</v>
      </c>
      <c r="B117">
        <v>78</v>
      </c>
      <c r="D117">
        <v>0</v>
      </c>
      <c r="F117">
        <f t="shared" si="5"/>
        <v>78</v>
      </c>
    </row>
    <row r="118" spans="1:6">
      <c r="A118" t="s">
        <v>36</v>
      </c>
      <c r="B118">
        <v>213</v>
      </c>
      <c r="D118">
        <v>0</v>
      </c>
      <c r="F118">
        <f t="shared" si="5"/>
        <v>213</v>
      </c>
    </row>
    <row r="119" spans="1:6">
      <c r="A119" t="s">
        <v>37</v>
      </c>
      <c r="B119">
        <v>110</v>
      </c>
      <c r="D119">
        <v>0</v>
      </c>
      <c r="F119">
        <f t="shared" si="5"/>
        <v>110</v>
      </c>
    </row>
    <row r="120" spans="1:6">
      <c r="A120" t="s">
        <v>38</v>
      </c>
      <c r="B120">
        <v>47</v>
      </c>
      <c r="D120">
        <v>0</v>
      </c>
      <c r="F120">
        <f t="shared" si="5"/>
        <v>47</v>
      </c>
    </row>
    <row r="121" spans="1:6">
      <c r="A121" t="s">
        <v>39</v>
      </c>
      <c r="B121">
        <v>35</v>
      </c>
      <c r="D121">
        <v>0</v>
      </c>
      <c r="F121">
        <f t="shared" si="5"/>
        <v>35</v>
      </c>
    </row>
    <row r="122" spans="1:6">
      <c r="A122" t="s">
        <v>40</v>
      </c>
      <c r="B122">
        <v>70</v>
      </c>
      <c r="D122">
        <v>0</v>
      </c>
      <c r="F122">
        <f t="shared" si="5"/>
        <v>70</v>
      </c>
    </row>
    <row r="123" spans="1:6">
      <c r="A123" t="s">
        <v>52</v>
      </c>
      <c r="B123">
        <v>9593</v>
      </c>
      <c r="C123" s="36"/>
      <c r="D123">
        <v>4043</v>
      </c>
      <c r="F123">
        <f t="shared" si="5"/>
        <v>13636</v>
      </c>
    </row>
    <row r="124" spans="1:6">
      <c r="F124"/>
    </row>
    <row r="125" spans="1:6">
      <c r="A125" t="s">
        <v>56</v>
      </c>
      <c r="B125" t="s">
        <v>50</v>
      </c>
      <c r="D125" t="s">
        <v>50</v>
      </c>
      <c r="F125"/>
    </row>
    <row r="126" spans="1:6">
      <c r="A126" t="s">
        <v>57</v>
      </c>
      <c r="B126">
        <v>13052</v>
      </c>
      <c r="D126">
        <v>3319</v>
      </c>
      <c r="F126">
        <f>B126+D126</f>
        <v>16371</v>
      </c>
    </row>
  </sheetData>
  <pageMargins left="0.78749999999999998" right="0.78749999999999998" top="1.0631944444444399" bottom="0.43333333333333302" header="0.31527777777777799" footer="0.43333333333333302"/>
  <pageSetup paperSize="9" orientation="landscape" useFirstPageNumber="1" horizontalDpi="300" verticalDpi="300" r:id="rId1"/>
  <headerFooter>
    <oddHeader>&amp;LSecretaria de Estado da Saúde
Superintendência de Serviços Especializados e Regulação
Gerência de Controle e Avaliação do Sistema&amp;C&amp;"Times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117"/>
  <sheetViews>
    <sheetView workbookViewId="0">
      <selection activeCell="L24" sqref="L24"/>
    </sheetView>
  </sheetViews>
  <sheetFormatPr defaultColWidth="11.5703125" defaultRowHeight="12.75"/>
  <cols>
    <col min="1" max="1" width="23.7109375" customWidth="1"/>
    <col min="2" max="2" width="16" customWidth="1"/>
    <col min="3" max="3" width="18.28515625" customWidth="1"/>
    <col min="4" max="4" width="20.28515625" customWidth="1"/>
    <col min="5" max="5" width="17.5703125" customWidth="1"/>
    <col min="6" max="6" width="9.5703125" style="1" customWidth="1"/>
    <col min="7" max="7" width="15.7109375" customWidth="1"/>
    <col min="8" max="8" width="16.5703125" customWidth="1"/>
  </cols>
  <sheetData>
    <row r="1" spans="1:8" ht="42.75" customHeight="1">
      <c r="A1" s="53" t="s">
        <v>0</v>
      </c>
      <c r="B1" s="2" t="s">
        <v>1</v>
      </c>
      <c r="C1" s="2" t="s">
        <v>62</v>
      </c>
      <c r="D1" s="2" t="s">
        <v>63</v>
      </c>
      <c r="E1" s="2" t="s">
        <v>64</v>
      </c>
      <c r="F1" s="2" t="s">
        <v>2</v>
      </c>
      <c r="G1" s="2" t="s">
        <v>3</v>
      </c>
      <c r="H1" s="3" t="s">
        <v>4</v>
      </c>
    </row>
    <row r="2" spans="1:8">
      <c r="A2" s="37" t="s">
        <v>5</v>
      </c>
      <c r="B2" s="38">
        <v>35</v>
      </c>
      <c r="C2" s="38">
        <v>82</v>
      </c>
      <c r="D2" s="39">
        <f t="shared" ref="D2:D39" si="0">C2/10</f>
        <v>8.1999999999999993</v>
      </c>
      <c r="E2" s="40">
        <v>60591.73</v>
      </c>
      <c r="F2" s="41">
        <f>E2/17850281.89</f>
        <v>3.3944410723252732E-3</v>
      </c>
      <c r="G2" s="40">
        <f>F2*11932953.16</f>
        <v>40505.706320437661</v>
      </c>
      <c r="H2" s="42" t="b">
        <f t="shared" ref="H2:H35" si="1">D2&gt;B2</f>
        <v>0</v>
      </c>
    </row>
    <row r="3" spans="1:8">
      <c r="A3" s="9" t="s">
        <v>6</v>
      </c>
      <c r="B3" s="43">
        <v>114</v>
      </c>
      <c r="C3" s="43">
        <v>314</v>
      </c>
      <c r="D3" s="44">
        <f t="shared" si="0"/>
        <v>31.4</v>
      </c>
      <c r="E3" s="11">
        <v>46296</v>
      </c>
      <c r="F3" s="12">
        <f>E3/17850281.89</f>
        <v>2.5935724872745971E-3</v>
      </c>
      <c r="G3" s="11">
        <f>F3*11932953.16</f>
        <v>30948.979007712463</v>
      </c>
      <c r="H3" s="13" t="b">
        <f t="shared" si="1"/>
        <v>0</v>
      </c>
    </row>
    <row r="4" spans="1:8">
      <c r="A4" s="9" t="s">
        <v>7</v>
      </c>
      <c r="B4" s="43">
        <v>113</v>
      </c>
      <c r="C4" s="43">
        <v>729</v>
      </c>
      <c r="D4" s="44">
        <f t="shared" si="0"/>
        <v>72.900000000000006</v>
      </c>
      <c r="E4" s="11">
        <v>908149.1</v>
      </c>
      <c r="F4" s="12">
        <f>E4/17850281.89</f>
        <v>5.0875896839968612E-2</v>
      </c>
      <c r="G4" s="11">
        <f>F4*11932953.16</f>
        <v>607099.69396433746</v>
      </c>
      <c r="H4" s="13" t="b">
        <f t="shared" si="1"/>
        <v>0</v>
      </c>
    </row>
    <row r="5" spans="1:8">
      <c r="A5" s="9" t="s">
        <v>8</v>
      </c>
      <c r="B5" s="43">
        <v>47</v>
      </c>
      <c r="C5" s="43">
        <v>465</v>
      </c>
      <c r="D5" s="44">
        <f t="shared" si="0"/>
        <v>46.5</v>
      </c>
      <c r="E5" s="11">
        <v>0</v>
      </c>
      <c r="F5" s="12">
        <v>0</v>
      </c>
      <c r="G5" s="11">
        <v>0</v>
      </c>
      <c r="H5" s="13" t="b">
        <f t="shared" si="1"/>
        <v>0</v>
      </c>
    </row>
    <row r="6" spans="1:8">
      <c r="A6" s="9" t="s">
        <v>9</v>
      </c>
      <c r="B6" s="43">
        <v>12</v>
      </c>
      <c r="C6" s="43">
        <v>153</v>
      </c>
      <c r="D6" s="44">
        <f t="shared" si="0"/>
        <v>15.3</v>
      </c>
      <c r="E6" s="11">
        <v>73011.44</v>
      </c>
      <c r="F6" s="12">
        <f>E6/17850281.89</f>
        <v>4.0902121574282885E-3</v>
      </c>
      <c r="G6" s="11">
        <f>F6*11932953.16</f>
        <v>48808.310089054314</v>
      </c>
      <c r="H6" s="13" t="b">
        <f t="shared" si="1"/>
        <v>1</v>
      </c>
    </row>
    <row r="7" spans="1:8">
      <c r="A7" s="9" t="s">
        <v>10</v>
      </c>
      <c r="B7" s="43">
        <v>16</v>
      </c>
      <c r="C7" s="43">
        <v>13</v>
      </c>
      <c r="D7" s="44">
        <f t="shared" si="0"/>
        <v>1.3</v>
      </c>
      <c r="E7" s="11">
        <v>45190.879999999997</v>
      </c>
      <c r="F7" s="12">
        <f>E7/17850281.89</f>
        <v>2.5316619803811957E-3</v>
      </c>
      <c r="G7" s="11">
        <f>F7*11932953.16</f>
        <v>30210.203828841648</v>
      </c>
      <c r="H7" s="13" t="b">
        <f t="shared" si="1"/>
        <v>0</v>
      </c>
    </row>
    <row r="8" spans="1:8">
      <c r="A8" s="9" t="s">
        <v>11</v>
      </c>
      <c r="B8" s="43">
        <v>60</v>
      </c>
      <c r="C8" s="43">
        <v>297</v>
      </c>
      <c r="D8" s="44">
        <f t="shared" si="0"/>
        <v>29.7</v>
      </c>
      <c r="E8" s="11">
        <v>41812.99</v>
      </c>
      <c r="F8" s="12">
        <f>E8/17850281.89</f>
        <v>2.3424274337888341E-3</v>
      </c>
      <c r="G8" s="11">
        <f>F8*11932953.16</f>
        <v>27952.076848101158</v>
      </c>
      <c r="H8" s="13" t="b">
        <f t="shared" si="1"/>
        <v>0</v>
      </c>
    </row>
    <row r="9" spans="1:8">
      <c r="A9" s="9" t="s">
        <v>12</v>
      </c>
      <c r="B9" s="43">
        <v>46</v>
      </c>
      <c r="C9" s="43">
        <v>218</v>
      </c>
      <c r="D9" s="44">
        <f t="shared" si="0"/>
        <v>21.8</v>
      </c>
      <c r="E9" s="11">
        <v>54842.01</v>
      </c>
      <c r="F9" s="12">
        <f>E9/17850281.89</f>
        <v>3.0723329938404688E-3</v>
      </c>
      <c r="G9" s="11">
        <f>F9*11932953.16</f>
        <v>36662.005707420882</v>
      </c>
      <c r="H9" s="13" t="b">
        <f t="shared" si="1"/>
        <v>0</v>
      </c>
    </row>
    <row r="10" spans="1:8">
      <c r="A10" s="9" t="s">
        <v>13</v>
      </c>
      <c r="B10" s="43">
        <v>43</v>
      </c>
      <c r="C10" s="43">
        <v>615</v>
      </c>
      <c r="D10" s="44">
        <f t="shared" si="0"/>
        <v>61.5</v>
      </c>
      <c r="E10" s="11">
        <v>570996.11</v>
      </c>
      <c r="F10" s="12">
        <f>E10/17850281.89</f>
        <v>3.1988072430378857E-2</v>
      </c>
      <c r="G10" s="11">
        <f>F10*11932953.16</f>
        <v>381712.16999039828</v>
      </c>
      <c r="H10" s="13" t="b">
        <f t="shared" si="1"/>
        <v>1</v>
      </c>
    </row>
    <row r="11" spans="1:8">
      <c r="A11" s="9" t="s">
        <v>14</v>
      </c>
      <c r="B11" s="43">
        <v>5</v>
      </c>
      <c r="C11" s="43">
        <v>67</v>
      </c>
      <c r="D11" s="44">
        <f t="shared" si="0"/>
        <v>6.7</v>
      </c>
      <c r="E11" s="11">
        <v>0</v>
      </c>
      <c r="F11" s="12">
        <v>0</v>
      </c>
      <c r="G11" s="11">
        <v>0</v>
      </c>
      <c r="H11" s="13" t="b">
        <f t="shared" si="1"/>
        <v>1</v>
      </c>
    </row>
    <row r="12" spans="1:8">
      <c r="A12" s="9" t="s">
        <v>15</v>
      </c>
      <c r="B12" s="43">
        <v>40</v>
      </c>
      <c r="C12" s="43">
        <v>201</v>
      </c>
      <c r="D12" s="44">
        <f t="shared" si="0"/>
        <v>20.100000000000001</v>
      </c>
      <c r="E12" s="11">
        <v>1539886.37</v>
      </c>
      <c r="F12" s="12">
        <f>E12/17850281.89</f>
        <v>8.6266781639043347E-2</v>
      </c>
      <c r="G12" s="11">
        <f>F12*11932953.16</f>
        <v>1029417.4645626523</v>
      </c>
      <c r="H12" s="13" t="b">
        <f t="shared" si="1"/>
        <v>0</v>
      </c>
    </row>
    <row r="13" spans="1:8">
      <c r="A13" s="9" t="s">
        <v>16</v>
      </c>
      <c r="B13" s="43">
        <v>6</v>
      </c>
      <c r="C13" s="43">
        <v>308</v>
      </c>
      <c r="D13" s="44">
        <f t="shared" si="0"/>
        <v>30.8</v>
      </c>
      <c r="E13" s="11">
        <v>612.94000000000005</v>
      </c>
      <c r="F13" s="12">
        <f>E13/17850281.89</f>
        <v>3.4337833081693704E-5</v>
      </c>
      <c r="G13" s="11">
        <f>F13*11932953.16</f>
        <v>409.75175377974944</v>
      </c>
      <c r="H13" s="13" t="b">
        <f t="shared" si="1"/>
        <v>1</v>
      </c>
    </row>
    <row r="14" spans="1:8">
      <c r="A14" s="9" t="s">
        <v>17</v>
      </c>
      <c r="B14" s="43">
        <v>15</v>
      </c>
      <c r="C14" s="43">
        <v>23</v>
      </c>
      <c r="D14" s="44">
        <f t="shared" si="0"/>
        <v>2.2999999999999998</v>
      </c>
      <c r="E14" s="11">
        <v>0</v>
      </c>
      <c r="F14" s="12">
        <v>0</v>
      </c>
      <c r="G14" s="11">
        <v>0</v>
      </c>
      <c r="H14" s="13" t="b">
        <f t="shared" si="1"/>
        <v>0</v>
      </c>
    </row>
    <row r="15" spans="1:8">
      <c r="A15" s="9" t="s">
        <v>18</v>
      </c>
      <c r="B15" s="43">
        <v>13</v>
      </c>
      <c r="C15" s="43">
        <v>102</v>
      </c>
      <c r="D15" s="44">
        <f t="shared" si="0"/>
        <v>10.199999999999999</v>
      </c>
      <c r="E15" s="11">
        <v>612.94000000000005</v>
      </c>
      <c r="F15" s="12">
        <f>E15/17850281.89</f>
        <v>3.4337833081693704E-5</v>
      </c>
      <c r="G15" s="11">
        <f>F15*11932953.16</f>
        <v>409.75175377974944</v>
      </c>
      <c r="H15" s="13" t="b">
        <f t="shared" si="1"/>
        <v>0</v>
      </c>
    </row>
    <row r="16" spans="1:8">
      <c r="A16" s="9" t="s">
        <v>19</v>
      </c>
      <c r="B16" s="43">
        <v>120</v>
      </c>
      <c r="C16" s="43">
        <v>443</v>
      </c>
      <c r="D16" s="44">
        <f t="shared" si="0"/>
        <v>44.3</v>
      </c>
      <c r="E16" s="11">
        <v>50224.42</v>
      </c>
      <c r="F16" s="12">
        <f>E16/17850281.89</f>
        <v>2.8136485636194061E-3</v>
      </c>
      <c r="G16" s="11">
        <f>F16*11932953.16</f>
        <v>33575.136518371655</v>
      </c>
      <c r="H16" s="13" t="b">
        <f t="shared" si="1"/>
        <v>0</v>
      </c>
    </row>
    <row r="17" spans="1:8">
      <c r="A17" s="9" t="s">
        <v>20</v>
      </c>
      <c r="B17" s="43">
        <v>8</v>
      </c>
      <c r="C17" s="43">
        <v>35</v>
      </c>
      <c r="D17" s="44">
        <f t="shared" si="0"/>
        <v>3.5</v>
      </c>
      <c r="E17" s="11">
        <v>32639.37</v>
      </c>
      <c r="F17" s="12">
        <f>E17/17850281.89</f>
        <v>1.8285072583803324E-3</v>
      </c>
      <c r="G17" s="11">
        <f>F17*11932953.16</f>
        <v>21819.491466972522</v>
      </c>
      <c r="H17" s="13" t="b">
        <f t="shared" si="1"/>
        <v>0</v>
      </c>
    </row>
    <row r="18" spans="1:8">
      <c r="A18" s="9" t="s">
        <v>21</v>
      </c>
      <c r="B18" s="43">
        <v>33</v>
      </c>
      <c r="C18" s="43">
        <v>59</v>
      </c>
      <c r="D18" s="44">
        <f t="shared" si="0"/>
        <v>5.9</v>
      </c>
      <c r="E18" s="11">
        <v>861916.23</v>
      </c>
      <c r="F18" s="12">
        <f>E18/17850281.89</f>
        <v>4.8285860991520733E-2</v>
      </c>
      <c r="G18" s="11">
        <f>F18*11932953.16</f>
        <v>576192.91750208812</v>
      </c>
      <c r="H18" s="13" t="b">
        <f t="shared" si="1"/>
        <v>0</v>
      </c>
    </row>
    <row r="19" spans="1:8">
      <c r="A19" s="14" t="s">
        <v>22</v>
      </c>
      <c r="B19" s="45">
        <v>0</v>
      </c>
      <c r="C19" s="43">
        <v>7</v>
      </c>
      <c r="D19" s="44">
        <f t="shared" si="0"/>
        <v>0.7</v>
      </c>
      <c r="E19" s="11">
        <v>0</v>
      </c>
      <c r="F19" s="12">
        <v>0</v>
      </c>
      <c r="G19" s="11">
        <v>0</v>
      </c>
      <c r="H19" s="13" t="b">
        <f t="shared" si="1"/>
        <v>1</v>
      </c>
    </row>
    <row r="20" spans="1:8">
      <c r="A20" s="9" t="s">
        <v>23</v>
      </c>
      <c r="B20" s="43">
        <v>322</v>
      </c>
      <c r="C20" s="43">
        <v>665</v>
      </c>
      <c r="D20" s="44">
        <f t="shared" si="0"/>
        <v>66.5</v>
      </c>
      <c r="E20" s="11">
        <v>4327874.33</v>
      </c>
      <c r="F20" s="12">
        <f>E20/17850281.89</f>
        <v>0.24245411678481901</v>
      </c>
      <c r="G20" s="11">
        <f>F20*11932953.16</f>
        <v>2893193.6190424152</v>
      </c>
      <c r="H20" s="13" t="b">
        <f t="shared" si="1"/>
        <v>0</v>
      </c>
    </row>
    <row r="21" spans="1:8">
      <c r="A21" s="9" t="s">
        <v>24</v>
      </c>
      <c r="B21" s="43">
        <v>68</v>
      </c>
      <c r="C21" s="43">
        <v>301</v>
      </c>
      <c r="D21" s="44">
        <f t="shared" si="0"/>
        <v>30.1</v>
      </c>
      <c r="E21" s="11">
        <v>203111.65</v>
      </c>
      <c r="F21" s="12">
        <f>E21/17850281.89</f>
        <v>1.1378624228549928E-2</v>
      </c>
      <c r="G21" s="11">
        <f>F21*11932953.16</f>
        <v>135780.58994452743</v>
      </c>
      <c r="H21" s="13" t="b">
        <f t="shared" si="1"/>
        <v>0</v>
      </c>
    </row>
    <row r="22" spans="1:8">
      <c r="A22" s="9" t="s">
        <v>27</v>
      </c>
      <c r="B22" s="43">
        <v>6</v>
      </c>
      <c r="C22" s="43">
        <v>2</v>
      </c>
      <c r="D22" s="44">
        <f t="shared" si="0"/>
        <v>0.2</v>
      </c>
      <c r="E22" s="11">
        <v>14070.21</v>
      </c>
      <c r="F22" s="12">
        <f>E22/17850281.89</f>
        <v>7.8823461089890933E-4</v>
      </c>
      <c r="G22" s="11">
        <f>F22*11932953.16</f>
        <v>9405.9666909475109</v>
      </c>
      <c r="H22" s="13" t="b">
        <f t="shared" si="1"/>
        <v>0</v>
      </c>
    </row>
    <row r="23" spans="1:8">
      <c r="A23" s="9" t="s">
        <v>28</v>
      </c>
      <c r="B23" s="43">
        <v>31</v>
      </c>
      <c r="C23" s="43">
        <v>75</v>
      </c>
      <c r="D23" s="44">
        <f t="shared" si="0"/>
        <v>7.5</v>
      </c>
      <c r="E23" s="11">
        <v>0</v>
      </c>
      <c r="F23" s="12">
        <v>0</v>
      </c>
      <c r="G23" s="11">
        <v>0</v>
      </c>
      <c r="H23" s="13" t="b">
        <f t="shared" si="1"/>
        <v>0</v>
      </c>
    </row>
    <row r="24" spans="1:8">
      <c r="A24" s="9" t="s">
        <v>29</v>
      </c>
      <c r="B24" s="43">
        <v>7</v>
      </c>
      <c r="C24" s="43">
        <v>30</v>
      </c>
      <c r="D24" s="44">
        <f t="shared" si="0"/>
        <v>3</v>
      </c>
      <c r="E24" s="11">
        <v>0</v>
      </c>
      <c r="F24" s="12">
        <v>0</v>
      </c>
      <c r="G24" s="11">
        <v>0</v>
      </c>
      <c r="H24" s="13" t="b">
        <f t="shared" si="1"/>
        <v>0</v>
      </c>
    </row>
    <row r="25" spans="1:8">
      <c r="A25" s="9" t="s">
        <v>30</v>
      </c>
      <c r="B25" s="43">
        <v>20</v>
      </c>
      <c r="C25" s="43">
        <v>0</v>
      </c>
      <c r="D25" s="44">
        <f t="shared" si="0"/>
        <v>0</v>
      </c>
      <c r="E25" s="11">
        <v>125983.4</v>
      </c>
      <c r="F25" s="12">
        <f>E25/17850281.89</f>
        <v>7.0577820998209452E-3</v>
      </c>
      <c r="G25" s="11">
        <f>F25*11932953.16</f>
        <v>84220.18321064979</v>
      </c>
      <c r="H25" s="13" t="b">
        <f t="shared" si="1"/>
        <v>0</v>
      </c>
    </row>
    <row r="26" spans="1:8">
      <c r="A26" s="9" t="s">
        <v>31</v>
      </c>
      <c r="B26" s="43">
        <v>16</v>
      </c>
      <c r="C26" s="43">
        <v>47</v>
      </c>
      <c r="D26" s="44">
        <f t="shared" si="0"/>
        <v>4.7</v>
      </c>
      <c r="E26" s="11">
        <v>0</v>
      </c>
      <c r="F26" s="12">
        <v>0</v>
      </c>
      <c r="G26" s="11">
        <v>0</v>
      </c>
      <c r="H26" s="13" t="b">
        <f t="shared" si="1"/>
        <v>0</v>
      </c>
    </row>
    <row r="27" spans="1:8">
      <c r="A27" s="9" t="s">
        <v>32</v>
      </c>
      <c r="B27" s="43">
        <v>5</v>
      </c>
      <c r="C27" s="43">
        <v>76</v>
      </c>
      <c r="D27" s="44">
        <f t="shared" si="0"/>
        <v>7.6</v>
      </c>
      <c r="E27" s="11">
        <v>0</v>
      </c>
      <c r="F27" s="12">
        <v>0</v>
      </c>
      <c r="G27" s="11">
        <v>0</v>
      </c>
      <c r="H27" s="13" t="b">
        <f t="shared" si="1"/>
        <v>1</v>
      </c>
    </row>
    <row r="28" spans="1:8">
      <c r="A28" s="9" t="s">
        <v>33</v>
      </c>
      <c r="B28" s="43">
        <v>23</v>
      </c>
      <c r="C28" s="43">
        <v>114</v>
      </c>
      <c r="D28" s="44">
        <f t="shared" si="0"/>
        <v>11.4</v>
      </c>
      <c r="E28" s="11">
        <v>147375.6</v>
      </c>
      <c r="F28" s="12">
        <f>E28/17850281.89</f>
        <v>8.2562057511574687E-3</v>
      </c>
      <c r="G28" s="11">
        <f>F28*11932953.16</f>
        <v>98520.916507884685</v>
      </c>
      <c r="H28" s="13" t="b">
        <f t="shared" si="1"/>
        <v>0</v>
      </c>
    </row>
    <row r="29" spans="1:8">
      <c r="A29" s="9" t="s">
        <v>34</v>
      </c>
      <c r="B29" s="43">
        <v>1</v>
      </c>
      <c r="C29" s="43">
        <v>7</v>
      </c>
      <c r="D29" s="44">
        <f t="shared" si="0"/>
        <v>0.7</v>
      </c>
      <c r="E29" s="11">
        <v>65001.29</v>
      </c>
      <c r="F29" s="12">
        <f>E29/17850281.89</f>
        <v>3.641471344853927E-3</v>
      </c>
      <c r="G29" s="11">
        <f>F29*11932953.16</f>
        <v>43453.506991624119</v>
      </c>
      <c r="H29" s="13" t="b">
        <f t="shared" si="1"/>
        <v>0</v>
      </c>
    </row>
    <row r="30" spans="1:8">
      <c r="A30" s="9" t="s">
        <v>35</v>
      </c>
      <c r="B30" s="43">
        <v>12</v>
      </c>
      <c r="C30" s="43">
        <v>34</v>
      </c>
      <c r="D30" s="44">
        <f t="shared" si="0"/>
        <v>3.4</v>
      </c>
      <c r="E30" s="11">
        <v>2666.17</v>
      </c>
      <c r="F30" s="12">
        <f>E30/17850281.89</f>
        <v>1.4936290734398033E-4</v>
      </c>
      <c r="G30" s="11">
        <f>F30*11932953.16</f>
        <v>1782.3405771771372</v>
      </c>
      <c r="H30" s="13" t="b">
        <f t="shared" si="1"/>
        <v>0</v>
      </c>
    </row>
    <row r="31" spans="1:8">
      <c r="A31" s="9" t="s">
        <v>36</v>
      </c>
      <c r="B31" s="43">
        <v>11</v>
      </c>
      <c r="C31" s="43">
        <v>55</v>
      </c>
      <c r="D31" s="44">
        <f t="shared" si="0"/>
        <v>5.5</v>
      </c>
      <c r="E31" s="11">
        <v>0</v>
      </c>
      <c r="F31" s="12">
        <v>0</v>
      </c>
      <c r="G31" s="11">
        <v>0</v>
      </c>
      <c r="H31" s="13" t="b">
        <f t="shared" si="1"/>
        <v>0</v>
      </c>
    </row>
    <row r="32" spans="1:8">
      <c r="A32" s="9" t="s">
        <v>37</v>
      </c>
      <c r="B32" s="43">
        <v>10</v>
      </c>
      <c r="C32" s="43">
        <v>102</v>
      </c>
      <c r="D32" s="44">
        <f t="shared" si="0"/>
        <v>10.199999999999999</v>
      </c>
      <c r="E32" s="11">
        <v>0</v>
      </c>
      <c r="F32" s="12">
        <v>0</v>
      </c>
      <c r="G32" s="11">
        <v>0</v>
      </c>
      <c r="H32" s="13" t="b">
        <f t="shared" si="1"/>
        <v>1</v>
      </c>
    </row>
    <row r="33" spans="1:8">
      <c r="A33" s="9" t="s">
        <v>38</v>
      </c>
      <c r="B33" s="43">
        <v>2</v>
      </c>
      <c r="C33" s="43">
        <v>38</v>
      </c>
      <c r="D33" s="44">
        <f t="shared" si="0"/>
        <v>3.8</v>
      </c>
      <c r="E33" s="11">
        <v>1703.71</v>
      </c>
      <c r="F33" s="12">
        <f>E33/17850281.89</f>
        <v>9.5444431101922501E-5</v>
      </c>
      <c r="G33" s="11">
        <f t="shared" ref="G33:G38" si="2">F33*11932953.16</f>
        <v>1138.9339257220884</v>
      </c>
      <c r="H33" s="13" t="b">
        <f t="shared" si="1"/>
        <v>1</v>
      </c>
    </row>
    <row r="34" spans="1:8">
      <c r="A34" s="9" t="s">
        <v>39</v>
      </c>
      <c r="B34" s="43">
        <v>8</v>
      </c>
      <c r="C34" s="43">
        <v>0</v>
      </c>
      <c r="D34" s="44">
        <f t="shared" si="0"/>
        <v>0</v>
      </c>
      <c r="E34" s="11">
        <v>17755.689999999999</v>
      </c>
      <c r="F34" s="12">
        <f>E34/17850281.89</f>
        <v>9.947008181392927E-4</v>
      </c>
      <c r="G34" s="11">
        <f t="shared" si="2"/>
        <v>11869.718271069858</v>
      </c>
      <c r="H34" s="13" t="b">
        <f t="shared" si="1"/>
        <v>0</v>
      </c>
    </row>
    <row r="35" spans="1:8">
      <c r="A35" s="16" t="s">
        <v>40</v>
      </c>
      <c r="B35" s="46">
        <v>18</v>
      </c>
      <c r="C35" s="46">
        <v>8</v>
      </c>
      <c r="D35" s="44">
        <f t="shared" si="0"/>
        <v>0.8</v>
      </c>
      <c r="E35" s="18">
        <v>6957.82</v>
      </c>
      <c r="F35" s="19">
        <f>E35/17850281.89</f>
        <v>3.8978768194679748E-4</v>
      </c>
      <c r="G35" s="18">
        <f t="shared" si="2"/>
        <v>4651.3181510161121</v>
      </c>
      <c r="H35" s="13" t="b">
        <f t="shared" si="1"/>
        <v>0</v>
      </c>
    </row>
    <row r="36" spans="1:8">
      <c r="A36" s="20" t="s">
        <v>41</v>
      </c>
      <c r="B36" s="47"/>
      <c r="C36" s="47">
        <f>SUM(C2:C35)</f>
        <v>5685</v>
      </c>
      <c r="D36" s="48">
        <f t="shared" si="0"/>
        <v>568.5</v>
      </c>
      <c r="E36" s="22">
        <f>SUM(E2:E35)</f>
        <v>9199282.4000000004</v>
      </c>
      <c r="F36" s="23">
        <f>SUM(F2:F35)</f>
        <v>0.51535782217274539</v>
      </c>
      <c r="G36" s="22">
        <f t="shared" si="2"/>
        <v>6149740.7526269807</v>
      </c>
      <c r="H36" s="24"/>
    </row>
    <row r="37" spans="1:8">
      <c r="A37" s="25" t="s">
        <v>42</v>
      </c>
      <c r="B37" s="49">
        <v>1157</v>
      </c>
      <c r="C37" s="49">
        <v>5764</v>
      </c>
      <c r="D37" s="50">
        <f t="shared" si="0"/>
        <v>576.4</v>
      </c>
      <c r="E37" s="27">
        <v>8650999.4900000002</v>
      </c>
      <c r="F37" s="28">
        <f>E37/E39</f>
        <v>0.48464217782725444</v>
      </c>
      <c r="G37" s="27">
        <f t="shared" si="2"/>
        <v>5783212.4073730176</v>
      </c>
      <c r="H37" s="29" t="b">
        <f>D37&gt;B37</f>
        <v>0</v>
      </c>
    </row>
    <row r="38" spans="1:8">
      <c r="A38" s="20" t="s">
        <v>43</v>
      </c>
      <c r="B38" s="47"/>
      <c r="C38" s="47">
        <f>C37</f>
        <v>5764</v>
      </c>
      <c r="D38" s="48">
        <f t="shared" si="0"/>
        <v>576.4</v>
      </c>
      <c r="E38" s="22">
        <f>E37</f>
        <v>8650999.4900000002</v>
      </c>
      <c r="F38" s="23">
        <f>F37</f>
        <v>0.48464217782725444</v>
      </c>
      <c r="G38" s="22">
        <f t="shared" si="2"/>
        <v>5783212.4073730176</v>
      </c>
      <c r="H38" s="24"/>
    </row>
    <row r="39" spans="1:8">
      <c r="A39" s="30" t="s">
        <v>44</v>
      </c>
      <c r="B39" s="51"/>
      <c r="C39" s="51">
        <f>C36+C38</f>
        <v>11449</v>
      </c>
      <c r="D39" s="52">
        <f t="shared" si="0"/>
        <v>1144.9000000000001</v>
      </c>
      <c r="E39" s="32">
        <f>E36+E38</f>
        <v>17850281.890000001</v>
      </c>
      <c r="F39" s="33">
        <f>F36+F38</f>
        <v>0.99999999999999978</v>
      </c>
      <c r="G39" s="32">
        <f>SUM(G36+G38)</f>
        <v>11932953.159999998</v>
      </c>
      <c r="H39" s="34"/>
    </row>
    <row r="41" spans="1:8">
      <c r="A41" t="s">
        <v>45</v>
      </c>
    </row>
    <row r="42" spans="1:8">
      <c r="A42" t="s">
        <v>58</v>
      </c>
    </row>
    <row r="46" spans="1:8">
      <c r="A46" s="35" t="s">
        <v>46</v>
      </c>
    </row>
    <row r="47" spans="1:8">
      <c r="B47" t="s">
        <v>47</v>
      </c>
      <c r="D47" t="s">
        <v>48</v>
      </c>
      <c r="E47" s="1"/>
    </row>
    <row r="48" spans="1:8">
      <c r="A48" t="s">
        <v>55</v>
      </c>
      <c r="B48" t="s">
        <v>50</v>
      </c>
      <c r="C48" t="s">
        <v>51</v>
      </c>
      <c r="D48" t="s">
        <v>50</v>
      </c>
      <c r="E48" s="1" t="s">
        <v>51</v>
      </c>
      <c r="F48" s="1" t="s">
        <v>50</v>
      </c>
      <c r="G48" t="s">
        <v>51</v>
      </c>
    </row>
    <row r="49" spans="1:7">
      <c r="A49" t="s">
        <v>5</v>
      </c>
      <c r="B49">
        <v>70</v>
      </c>
      <c r="C49">
        <v>60591.73</v>
      </c>
      <c r="D49">
        <v>0</v>
      </c>
      <c r="E49" s="1">
        <v>0</v>
      </c>
      <c r="F49" s="1">
        <f t="shared" ref="F49:F73" si="3">B49+D49</f>
        <v>70</v>
      </c>
      <c r="G49">
        <f t="shared" ref="G49:G73" si="4">+C49+E49</f>
        <v>60591.73</v>
      </c>
    </row>
    <row r="50" spans="1:7">
      <c r="A50" t="s">
        <v>6</v>
      </c>
      <c r="B50">
        <v>0</v>
      </c>
      <c r="C50">
        <v>0</v>
      </c>
      <c r="D50">
        <v>60</v>
      </c>
      <c r="E50" s="1">
        <v>46296</v>
      </c>
      <c r="F50" s="1">
        <f t="shared" si="3"/>
        <v>60</v>
      </c>
      <c r="G50">
        <f t="shared" si="4"/>
        <v>46296</v>
      </c>
    </row>
    <row r="51" spans="1:7">
      <c r="A51" t="s">
        <v>7</v>
      </c>
      <c r="B51">
        <v>320</v>
      </c>
      <c r="C51">
        <v>254835.97</v>
      </c>
      <c r="D51">
        <v>1010</v>
      </c>
      <c r="E51" s="1">
        <v>653313.13</v>
      </c>
      <c r="F51" s="1">
        <f t="shared" si="3"/>
        <v>1330</v>
      </c>
      <c r="G51">
        <f t="shared" si="4"/>
        <v>908149.1</v>
      </c>
    </row>
    <row r="52" spans="1:7">
      <c r="A52" t="s">
        <v>9</v>
      </c>
      <c r="B52">
        <v>97</v>
      </c>
      <c r="C52">
        <v>73011.44</v>
      </c>
      <c r="D52">
        <v>0</v>
      </c>
      <c r="E52" s="1">
        <v>0</v>
      </c>
      <c r="F52" s="1">
        <f t="shared" si="3"/>
        <v>97</v>
      </c>
      <c r="G52">
        <f t="shared" si="4"/>
        <v>73011.44</v>
      </c>
    </row>
    <row r="53" spans="1:7">
      <c r="A53" t="s">
        <v>10</v>
      </c>
      <c r="B53">
        <v>32</v>
      </c>
      <c r="C53">
        <v>22307.48</v>
      </c>
      <c r="D53">
        <v>29</v>
      </c>
      <c r="E53" s="1">
        <v>22883.4</v>
      </c>
      <c r="F53" s="1">
        <f t="shared" si="3"/>
        <v>61</v>
      </c>
      <c r="G53">
        <f t="shared" si="4"/>
        <v>45190.880000000005</v>
      </c>
    </row>
    <row r="54" spans="1:7">
      <c r="A54" t="s">
        <v>11</v>
      </c>
      <c r="B54">
        <v>8</v>
      </c>
      <c r="C54">
        <v>12832.99</v>
      </c>
      <c r="D54">
        <v>44</v>
      </c>
      <c r="E54" s="1">
        <v>28980</v>
      </c>
      <c r="F54" s="1">
        <f t="shared" si="3"/>
        <v>52</v>
      </c>
      <c r="G54">
        <f t="shared" si="4"/>
        <v>41812.99</v>
      </c>
    </row>
    <row r="55" spans="1:7">
      <c r="A55" t="s">
        <v>12</v>
      </c>
      <c r="B55">
        <v>26</v>
      </c>
      <c r="C55">
        <v>54842.01</v>
      </c>
      <c r="D55">
        <v>0</v>
      </c>
      <c r="E55" s="1">
        <v>0</v>
      </c>
      <c r="F55" s="1">
        <f t="shared" si="3"/>
        <v>26</v>
      </c>
      <c r="G55">
        <f t="shared" si="4"/>
        <v>54842.01</v>
      </c>
    </row>
    <row r="56" spans="1:7">
      <c r="A56" t="s">
        <v>13</v>
      </c>
      <c r="B56">
        <v>104</v>
      </c>
      <c r="C56">
        <v>110350.91</v>
      </c>
      <c r="D56">
        <v>597</v>
      </c>
      <c r="E56" s="1">
        <v>460645.2</v>
      </c>
      <c r="F56" s="1">
        <f t="shared" si="3"/>
        <v>701</v>
      </c>
      <c r="G56">
        <f t="shared" si="4"/>
        <v>570996.11</v>
      </c>
    </row>
    <row r="57" spans="1:7">
      <c r="A57" t="s">
        <v>15</v>
      </c>
      <c r="B57">
        <v>5</v>
      </c>
      <c r="C57">
        <v>4275.7299999999996</v>
      </c>
      <c r="D57">
        <v>2161</v>
      </c>
      <c r="E57" s="1">
        <v>1535610.64</v>
      </c>
      <c r="F57" s="1">
        <f t="shared" si="3"/>
        <v>2166</v>
      </c>
      <c r="G57">
        <f t="shared" si="4"/>
        <v>1539886.3699999999</v>
      </c>
    </row>
    <row r="58" spans="1:7">
      <c r="A58" t="s">
        <v>16</v>
      </c>
      <c r="B58">
        <v>1</v>
      </c>
      <c r="C58">
        <v>612.94000000000005</v>
      </c>
      <c r="D58">
        <v>0</v>
      </c>
      <c r="E58" s="1">
        <v>0</v>
      </c>
      <c r="F58" s="1">
        <f t="shared" si="3"/>
        <v>1</v>
      </c>
      <c r="G58">
        <f t="shared" si="4"/>
        <v>612.94000000000005</v>
      </c>
    </row>
    <row r="59" spans="1:7">
      <c r="A59" t="s">
        <v>18</v>
      </c>
      <c r="B59">
        <v>1</v>
      </c>
      <c r="C59">
        <v>612.94000000000005</v>
      </c>
      <c r="D59">
        <v>0</v>
      </c>
      <c r="E59" s="1">
        <v>0</v>
      </c>
      <c r="F59" s="1">
        <f t="shared" si="3"/>
        <v>1</v>
      </c>
      <c r="G59">
        <f t="shared" si="4"/>
        <v>612.94000000000005</v>
      </c>
    </row>
    <row r="60" spans="1:7">
      <c r="A60" t="s">
        <v>19</v>
      </c>
      <c r="B60">
        <v>4</v>
      </c>
      <c r="C60">
        <v>1486.87</v>
      </c>
      <c r="D60">
        <v>63</v>
      </c>
      <c r="E60" s="1">
        <v>48737.55</v>
      </c>
      <c r="F60" s="1">
        <f t="shared" si="3"/>
        <v>67</v>
      </c>
      <c r="G60">
        <f t="shared" si="4"/>
        <v>50224.420000000006</v>
      </c>
    </row>
    <row r="61" spans="1:7">
      <c r="A61" t="s">
        <v>20</v>
      </c>
      <c r="B61">
        <v>78</v>
      </c>
      <c r="C61">
        <v>32639.37</v>
      </c>
      <c r="D61">
        <v>0</v>
      </c>
      <c r="E61" s="1">
        <v>0</v>
      </c>
      <c r="F61" s="1">
        <f t="shared" si="3"/>
        <v>78</v>
      </c>
      <c r="G61">
        <f t="shared" si="4"/>
        <v>32639.37</v>
      </c>
    </row>
    <row r="62" spans="1:7">
      <c r="A62" t="s">
        <v>21</v>
      </c>
      <c r="B62">
        <v>466</v>
      </c>
      <c r="C62">
        <v>439851.03</v>
      </c>
      <c r="D62">
        <v>547</v>
      </c>
      <c r="E62" s="1">
        <v>422065.2</v>
      </c>
      <c r="F62" s="1">
        <f t="shared" si="3"/>
        <v>1013</v>
      </c>
      <c r="G62">
        <f t="shared" si="4"/>
        <v>861916.23</v>
      </c>
    </row>
    <row r="63" spans="1:7">
      <c r="A63" t="s">
        <v>23</v>
      </c>
      <c r="B63">
        <v>96</v>
      </c>
      <c r="C63">
        <v>158005.73000000001</v>
      </c>
      <c r="D63">
        <v>5144</v>
      </c>
      <c r="E63" s="1">
        <v>4169868.6</v>
      </c>
      <c r="F63" s="1">
        <f t="shared" si="3"/>
        <v>5240</v>
      </c>
      <c r="G63">
        <f t="shared" si="4"/>
        <v>4327874.33</v>
      </c>
    </row>
    <row r="64" spans="1:7">
      <c r="A64" t="s">
        <v>24</v>
      </c>
      <c r="B64">
        <v>83</v>
      </c>
      <c r="C64">
        <v>49563.25</v>
      </c>
      <c r="D64">
        <v>199</v>
      </c>
      <c r="E64" s="1">
        <v>153548.4</v>
      </c>
      <c r="F64" s="1">
        <f t="shared" si="3"/>
        <v>282</v>
      </c>
      <c r="G64">
        <f t="shared" si="4"/>
        <v>203111.65</v>
      </c>
    </row>
    <row r="65" spans="1:7">
      <c r="A65" t="s">
        <v>27</v>
      </c>
      <c r="B65">
        <v>23</v>
      </c>
      <c r="C65">
        <v>14070.21</v>
      </c>
      <c r="D65">
        <v>0</v>
      </c>
      <c r="E65" s="1">
        <v>0</v>
      </c>
      <c r="F65" s="1">
        <f t="shared" si="3"/>
        <v>23</v>
      </c>
      <c r="G65">
        <f t="shared" si="4"/>
        <v>14070.21</v>
      </c>
    </row>
    <row r="66" spans="1:7">
      <c r="A66" t="s">
        <v>30</v>
      </c>
      <c r="B66">
        <v>64</v>
      </c>
      <c r="C66">
        <v>29533.4</v>
      </c>
      <c r="D66">
        <v>125</v>
      </c>
      <c r="E66" s="1">
        <v>96450</v>
      </c>
      <c r="F66" s="1">
        <f t="shared" si="3"/>
        <v>189</v>
      </c>
      <c r="G66">
        <f t="shared" si="4"/>
        <v>125983.4</v>
      </c>
    </row>
    <row r="67" spans="1:7">
      <c r="A67" t="s">
        <v>33</v>
      </c>
      <c r="B67">
        <v>0</v>
      </c>
      <c r="C67">
        <v>0</v>
      </c>
      <c r="D67">
        <v>191</v>
      </c>
      <c r="E67" s="1">
        <v>147375.6</v>
      </c>
      <c r="F67" s="1">
        <f t="shared" si="3"/>
        <v>191</v>
      </c>
      <c r="G67">
        <f t="shared" si="4"/>
        <v>147375.6</v>
      </c>
    </row>
    <row r="68" spans="1:7">
      <c r="A68" t="s">
        <v>34</v>
      </c>
      <c r="B68">
        <v>116</v>
      </c>
      <c r="C68">
        <v>65001.29</v>
      </c>
      <c r="D68">
        <v>0</v>
      </c>
      <c r="E68" s="1">
        <v>0</v>
      </c>
      <c r="F68" s="1">
        <f t="shared" si="3"/>
        <v>116</v>
      </c>
      <c r="G68">
        <f t="shared" si="4"/>
        <v>65001.29</v>
      </c>
    </row>
    <row r="69" spans="1:7">
      <c r="A69" t="s">
        <v>35</v>
      </c>
      <c r="B69">
        <v>4</v>
      </c>
      <c r="C69">
        <v>2666.17</v>
      </c>
      <c r="D69">
        <v>0</v>
      </c>
      <c r="E69" s="1">
        <v>0</v>
      </c>
      <c r="F69" s="1">
        <f t="shared" si="3"/>
        <v>4</v>
      </c>
      <c r="G69">
        <f t="shared" si="4"/>
        <v>2666.17</v>
      </c>
    </row>
    <row r="70" spans="1:7">
      <c r="A70" t="s">
        <v>38</v>
      </c>
      <c r="B70">
        <v>5</v>
      </c>
      <c r="C70">
        <v>1703.71</v>
      </c>
      <c r="D70">
        <v>0</v>
      </c>
      <c r="E70" s="1">
        <v>0</v>
      </c>
      <c r="F70" s="1">
        <f t="shared" si="3"/>
        <v>5</v>
      </c>
      <c r="G70">
        <f t="shared" si="4"/>
        <v>1703.71</v>
      </c>
    </row>
    <row r="71" spans="1:7">
      <c r="A71" t="s">
        <v>39</v>
      </c>
      <c r="B71">
        <v>18</v>
      </c>
      <c r="C71">
        <v>17755.689999999999</v>
      </c>
      <c r="D71">
        <v>0</v>
      </c>
      <c r="E71" s="1">
        <v>0</v>
      </c>
      <c r="F71" s="1">
        <f t="shared" si="3"/>
        <v>18</v>
      </c>
      <c r="G71">
        <f t="shared" si="4"/>
        <v>17755.689999999999</v>
      </c>
    </row>
    <row r="72" spans="1:7">
      <c r="A72" t="s">
        <v>40</v>
      </c>
      <c r="B72">
        <v>14</v>
      </c>
      <c r="C72">
        <v>6957.82</v>
      </c>
      <c r="D72">
        <v>0</v>
      </c>
      <c r="E72" s="1">
        <v>0</v>
      </c>
      <c r="F72" s="1">
        <f t="shared" si="3"/>
        <v>14</v>
      </c>
      <c r="G72">
        <f t="shared" si="4"/>
        <v>6957.82</v>
      </c>
    </row>
    <row r="73" spans="1:7">
      <c r="A73" t="s">
        <v>52</v>
      </c>
      <c r="B73">
        <v>1635</v>
      </c>
      <c r="C73">
        <v>1413508.68</v>
      </c>
      <c r="D73">
        <v>10170</v>
      </c>
      <c r="E73" s="1">
        <v>7785773.7199999997</v>
      </c>
      <c r="F73" s="1">
        <f t="shared" si="3"/>
        <v>11805</v>
      </c>
      <c r="G73">
        <f t="shared" si="4"/>
        <v>9199282.4000000004</v>
      </c>
    </row>
    <row r="74" spans="1:7">
      <c r="E74" s="1"/>
    </row>
    <row r="75" spans="1:7">
      <c r="E75" s="1"/>
    </row>
    <row r="76" spans="1:7">
      <c r="A76" t="s">
        <v>56</v>
      </c>
      <c r="B76" t="s">
        <v>50</v>
      </c>
      <c r="C76" t="s">
        <v>51</v>
      </c>
      <c r="D76" t="s">
        <v>50</v>
      </c>
      <c r="E76" s="1" t="s">
        <v>51</v>
      </c>
      <c r="F76" s="1" t="s">
        <v>50</v>
      </c>
      <c r="G76" t="s">
        <v>51</v>
      </c>
    </row>
    <row r="77" spans="1:7">
      <c r="A77" t="s">
        <v>57</v>
      </c>
      <c r="B77">
        <v>1979</v>
      </c>
      <c r="C77">
        <v>2093811.44</v>
      </c>
      <c r="D77">
        <v>8942</v>
      </c>
      <c r="E77" s="1">
        <v>6557188.0499999998</v>
      </c>
      <c r="F77" s="1">
        <f>B77+D77</f>
        <v>10921</v>
      </c>
      <c r="G77">
        <f>C77+E77</f>
        <v>8650999.4900000002</v>
      </c>
    </row>
    <row r="79" spans="1:7">
      <c r="A79" s="35" t="s">
        <v>46</v>
      </c>
    </row>
    <row r="80" spans="1:7">
      <c r="B80" t="s">
        <v>47</v>
      </c>
      <c r="D80" t="s">
        <v>48</v>
      </c>
      <c r="E80" s="1"/>
    </row>
    <row r="81" spans="1:6">
      <c r="A81" t="s">
        <v>55</v>
      </c>
      <c r="B81" t="s">
        <v>50</v>
      </c>
      <c r="D81" s="1" t="s">
        <v>50</v>
      </c>
      <c r="F81" s="1" t="s">
        <v>50</v>
      </c>
    </row>
    <row r="82" spans="1:6">
      <c r="A82" t="s">
        <v>5</v>
      </c>
      <c r="B82">
        <v>49</v>
      </c>
      <c r="D82" s="1">
        <v>33</v>
      </c>
      <c r="F82" s="1">
        <f t="shared" ref="F82:F114" si="5">B82+D82</f>
        <v>82</v>
      </c>
    </row>
    <row r="83" spans="1:6">
      <c r="A83" t="s">
        <v>6</v>
      </c>
      <c r="B83">
        <v>223</v>
      </c>
      <c r="D83" s="1">
        <v>91</v>
      </c>
      <c r="F83" s="1">
        <f t="shared" si="5"/>
        <v>314</v>
      </c>
    </row>
    <row r="84" spans="1:6">
      <c r="A84" t="s">
        <v>7</v>
      </c>
      <c r="B84">
        <v>460</v>
      </c>
      <c r="D84" s="1">
        <v>269</v>
      </c>
      <c r="F84" s="1">
        <f t="shared" si="5"/>
        <v>729</v>
      </c>
    </row>
    <row r="85" spans="1:6">
      <c r="A85" t="s">
        <v>8</v>
      </c>
      <c r="B85">
        <v>376</v>
      </c>
      <c r="D85" s="1">
        <v>89</v>
      </c>
      <c r="F85" s="1">
        <f t="shared" si="5"/>
        <v>465</v>
      </c>
    </row>
    <row r="86" spans="1:6">
      <c r="A86" t="s">
        <v>9</v>
      </c>
      <c r="B86">
        <v>142</v>
      </c>
      <c r="D86" s="1">
        <v>11</v>
      </c>
      <c r="F86" s="1">
        <f t="shared" si="5"/>
        <v>153</v>
      </c>
    </row>
    <row r="87" spans="1:6">
      <c r="A87" t="s">
        <v>10</v>
      </c>
      <c r="B87">
        <v>0</v>
      </c>
      <c r="D87" s="1">
        <v>13</v>
      </c>
      <c r="F87" s="1">
        <f t="shared" si="5"/>
        <v>13</v>
      </c>
    </row>
    <row r="88" spans="1:6">
      <c r="A88" t="s">
        <v>11</v>
      </c>
      <c r="B88">
        <v>212</v>
      </c>
      <c r="D88" s="1">
        <v>85</v>
      </c>
      <c r="F88" s="1">
        <f t="shared" si="5"/>
        <v>297</v>
      </c>
    </row>
    <row r="89" spans="1:6">
      <c r="A89" t="s">
        <v>12</v>
      </c>
      <c r="B89">
        <v>143</v>
      </c>
      <c r="D89" s="1">
        <v>75</v>
      </c>
      <c r="F89" s="1">
        <f t="shared" si="5"/>
        <v>218</v>
      </c>
    </row>
    <row r="90" spans="1:6">
      <c r="A90" t="s">
        <v>13</v>
      </c>
      <c r="B90">
        <v>105</v>
      </c>
      <c r="D90" s="1">
        <v>510</v>
      </c>
      <c r="F90" s="1">
        <f t="shared" si="5"/>
        <v>615</v>
      </c>
    </row>
    <row r="91" spans="1:6">
      <c r="A91" t="s">
        <v>14</v>
      </c>
      <c r="B91">
        <v>67</v>
      </c>
      <c r="D91" s="1">
        <v>0</v>
      </c>
      <c r="F91" s="1">
        <f t="shared" si="5"/>
        <v>67</v>
      </c>
    </row>
    <row r="92" spans="1:6">
      <c r="A92" t="s">
        <v>15</v>
      </c>
      <c r="B92">
        <v>35</v>
      </c>
      <c r="D92" s="1">
        <v>166</v>
      </c>
      <c r="F92" s="1">
        <f t="shared" si="5"/>
        <v>201</v>
      </c>
    </row>
    <row r="93" spans="1:6">
      <c r="A93" t="s">
        <v>16</v>
      </c>
      <c r="B93">
        <v>308</v>
      </c>
      <c r="D93" s="1">
        <v>0</v>
      </c>
      <c r="F93" s="1">
        <f t="shared" si="5"/>
        <v>308</v>
      </c>
    </row>
    <row r="94" spans="1:6">
      <c r="A94" t="s">
        <v>17</v>
      </c>
      <c r="B94">
        <v>23</v>
      </c>
      <c r="D94" s="1">
        <v>0</v>
      </c>
      <c r="F94" s="1">
        <f t="shared" si="5"/>
        <v>23</v>
      </c>
    </row>
    <row r="95" spans="1:6">
      <c r="A95" t="s">
        <v>18</v>
      </c>
      <c r="B95">
        <v>102</v>
      </c>
      <c r="D95" s="1">
        <v>0</v>
      </c>
      <c r="F95" s="1">
        <f t="shared" si="5"/>
        <v>102</v>
      </c>
    </row>
    <row r="96" spans="1:6">
      <c r="A96" t="s">
        <v>19</v>
      </c>
      <c r="B96">
        <v>170</v>
      </c>
      <c r="D96" s="1">
        <v>273</v>
      </c>
      <c r="F96" s="1">
        <f t="shared" si="5"/>
        <v>443</v>
      </c>
    </row>
    <row r="97" spans="1:6">
      <c r="A97" t="s">
        <v>20</v>
      </c>
      <c r="B97">
        <v>35</v>
      </c>
      <c r="D97" s="1">
        <v>0</v>
      </c>
      <c r="F97" s="1">
        <f t="shared" si="5"/>
        <v>35</v>
      </c>
    </row>
    <row r="98" spans="1:6">
      <c r="A98" t="s">
        <v>21</v>
      </c>
      <c r="B98">
        <v>57</v>
      </c>
      <c r="D98" s="1">
        <v>2</v>
      </c>
      <c r="F98" s="1">
        <f t="shared" si="5"/>
        <v>59</v>
      </c>
    </row>
    <row r="99" spans="1:6">
      <c r="A99" t="s">
        <v>22</v>
      </c>
      <c r="B99">
        <v>0</v>
      </c>
      <c r="D99" s="1">
        <v>7</v>
      </c>
      <c r="F99" s="1">
        <f t="shared" si="5"/>
        <v>7</v>
      </c>
    </row>
    <row r="100" spans="1:6">
      <c r="A100" t="s">
        <v>23</v>
      </c>
      <c r="B100">
        <v>317</v>
      </c>
      <c r="D100" s="1">
        <v>348</v>
      </c>
      <c r="F100" s="1">
        <f t="shared" si="5"/>
        <v>665</v>
      </c>
    </row>
    <row r="101" spans="1:6">
      <c r="A101" t="s">
        <v>24</v>
      </c>
      <c r="B101">
        <v>98</v>
      </c>
      <c r="D101" s="1">
        <v>203</v>
      </c>
      <c r="F101" s="1">
        <f t="shared" si="5"/>
        <v>301</v>
      </c>
    </row>
    <row r="102" spans="1:6">
      <c r="A102" t="s">
        <v>27</v>
      </c>
      <c r="B102">
        <v>2</v>
      </c>
      <c r="D102" s="1">
        <v>0</v>
      </c>
      <c r="F102" s="1">
        <f t="shared" si="5"/>
        <v>2</v>
      </c>
    </row>
    <row r="103" spans="1:6">
      <c r="A103" t="s">
        <v>28</v>
      </c>
      <c r="B103">
        <v>75</v>
      </c>
      <c r="D103" s="1">
        <v>0</v>
      </c>
      <c r="F103" s="1">
        <f t="shared" si="5"/>
        <v>75</v>
      </c>
    </row>
    <row r="104" spans="1:6">
      <c r="A104" t="s">
        <v>29</v>
      </c>
      <c r="B104">
        <v>30</v>
      </c>
      <c r="D104" s="1">
        <v>0</v>
      </c>
      <c r="F104" s="1">
        <f t="shared" si="5"/>
        <v>30</v>
      </c>
    </row>
    <row r="105" spans="1:6">
      <c r="A105" t="s">
        <v>31</v>
      </c>
      <c r="B105">
        <v>47</v>
      </c>
      <c r="D105" s="1">
        <v>0</v>
      </c>
      <c r="F105" s="1">
        <f t="shared" si="5"/>
        <v>47</v>
      </c>
    </row>
    <row r="106" spans="1:6">
      <c r="A106" t="s">
        <v>32</v>
      </c>
      <c r="B106">
        <v>76</v>
      </c>
      <c r="D106" s="1">
        <v>0</v>
      </c>
      <c r="F106" s="1">
        <f t="shared" si="5"/>
        <v>76</v>
      </c>
    </row>
    <row r="107" spans="1:6">
      <c r="A107" t="s">
        <v>33</v>
      </c>
      <c r="B107">
        <v>93</v>
      </c>
      <c r="D107" s="1">
        <v>21</v>
      </c>
      <c r="F107" s="1">
        <f t="shared" si="5"/>
        <v>114</v>
      </c>
    </row>
    <row r="108" spans="1:6">
      <c r="A108" t="s">
        <v>34</v>
      </c>
      <c r="B108">
        <v>7</v>
      </c>
      <c r="D108" s="1">
        <v>0</v>
      </c>
      <c r="F108" s="1">
        <f t="shared" si="5"/>
        <v>7</v>
      </c>
    </row>
    <row r="109" spans="1:6">
      <c r="A109" t="s">
        <v>35</v>
      </c>
      <c r="B109">
        <v>34</v>
      </c>
      <c r="D109" s="1">
        <v>0</v>
      </c>
      <c r="F109" s="1">
        <f t="shared" si="5"/>
        <v>34</v>
      </c>
    </row>
    <row r="110" spans="1:6">
      <c r="A110" t="s">
        <v>36</v>
      </c>
      <c r="B110">
        <v>55</v>
      </c>
      <c r="D110" s="1">
        <v>0</v>
      </c>
      <c r="F110" s="1">
        <f t="shared" si="5"/>
        <v>55</v>
      </c>
    </row>
    <row r="111" spans="1:6">
      <c r="A111" t="s">
        <v>37</v>
      </c>
      <c r="B111">
        <v>70</v>
      </c>
      <c r="D111" s="1">
        <v>32</v>
      </c>
      <c r="F111" s="1">
        <f t="shared" si="5"/>
        <v>102</v>
      </c>
    </row>
    <row r="112" spans="1:6">
      <c r="A112" t="s">
        <v>38</v>
      </c>
      <c r="B112">
        <v>38</v>
      </c>
      <c r="D112" s="1">
        <v>0</v>
      </c>
      <c r="F112" s="1">
        <f t="shared" si="5"/>
        <v>38</v>
      </c>
    </row>
    <row r="113" spans="1:6">
      <c r="A113" t="s">
        <v>40</v>
      </c>
      <c r="B113">
        <v>8</v>
      </c>
      <c r="D113" s="1">
        <v>0</v>
      </c>
      <c r="F113" s="1">
        <f t="shared" si="5"/>
        <v>8</v>
      </c>
    </row>
    <row r="114" spans="1:6">
      <c r="A114" t="s">
        <v>52</v>
      </c>
      <c r="B114">
        <v>3457</v>
      </c>
      <c r="D114" s="1">
        <v>2228</v>
      </c>
      <c r="F114" s="1">
        <f t="shared" si="5"/>
        <v>5685</v>
      </c>
    </row>
    <row r="116" spans="1:6">
      <c r="A116" t="s">
        <v>56</v>
      </c>
      <c r="B116" t="s">
        <v>50</v>
      </c>
      <c r="D116" t="s">
        <v>50</v>
      </c>
    </row>
    <row r="117" spans="1:6">
      <c r="A117" t="s">
        <v>57</v>
      </c>
      <c r="B117">
        <v>5028</v>
      </c>
      <c r="D117">
        <v>736</v>
      </c>
      <c r="F117" s="1">
        <f>B117+D117</f>
        <v>5764</v>
      </c>
    </row>
  </sheetData>
  <pageMargins left="0.55972222222222201" right="0.5" top="1.0631944444444399" bottom="1.0631944444444399" header="0.23611111111111099" footer="0.78749999999999998"/>
  <pageSetup paperSize="9" firstPageNumber="0" orientation="landscape" horizontalDpi="300" verticalDpi="300"/>
  <headerFooter>
    <oddHeader>&amp;LSecretaria de Estado da Saúde
Superintendência de Serviços Especializados e Regulação
Gerência de Controle e Avaliação do Sistema&amp;C&amp;"Times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106</TotalTime>
  <Application>LibreOffice/7.0.1.2$Windows_X86_64 LibreOffice_project/7cbcfc562f6eb6708b5ff7d7397325de9e764452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2019</vt:lpstr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berenhauserge</cp:lastModifiedBy>
  <cp:revision>39</cp:revision>
  <cp:lastPrinted>2020-12-30T19:59:29Z</cp:lastPrinted>
  <dcterms:created xsi:type="dcterms:W3CDTF">2020-12-29T13:08:18Z</dcterms:created>
  <dcterms:modified xsi:type="dcterms:W3CDTF">2021-01-25T23:08:05Z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