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f1038b85d063bae/Documents/Grace/CAMARA TECNICA JANEIRO 2021/"/>
    </mc:Choice>
  </mc:AlternateContent>
  <xr:revisionPtr revIDLastSave="9" documentId="8_{0B7B97CC-2587-4277-B4EB-99DAEA29425C}" xr6:coauthVersionLast="46" xr6:coauthVersionMax="46" xr10:uidLastSave="{58820B04-2B9A-4B01-848A-4510CFE13E39}"/>
  <bookViews>
    <workbookView xWindow="-108" yWindow="-108" windowWidth="23256" windowHeight="12576" tabRatio="500" xr2:uid="{00000000-000D-0000-FFFF-FFFF00000000}"/>
  </bookViews>
  <sheets>
    <sheet name="Anexo II Deliberação" sheetId="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36" i="5" l="1"/>
  <c r="B33" i="5" l="1"/>
  <c r="C33" i="5"/>
  <c r="C36" i="5" l="1"/>
  <c r="D36" i="5" s="1"/>
  <c r="D35" i="5"/>
  <c r="D34" i="5"/>
  <c r="E33" i="5"/>
  <c r="E36" i="5" s="1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F18" i="5" l="1"/>
  <c r="G18" i="5" s="1"/>
  <c r="F17" i="5"/>
  <c r="G17" i="5" s="1"/>
  <c r="F16" i="5"/>
  <c r="G16" i="5" s="1"/>
  <c r="F15" i="5"/>
  <c r="G15" i="5" s="1"/>
  <c r="F34" i="5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F3" i="5"/>
  <c r="F33" i="5" l="1"/>
  <c r="F36" i="5" s="1"/>
  <c r="G3" i="5"/>
  <c r="G33" i="5" s="1"/>
  <c r="G34" i="5"/>
  <c r="F35" i="5"/>
  <c r="G35" i="5" s="1"/>
  <c r="G36" i="5" l="1"/>
</calcChain>
</file>

<file path=xl/sharedStrings.xml><?xml version="1.0" encoding="utf-8"?>
<sst xmlns="http://schemas.openxmlformats.org/spreadsheetml/2006/main" count="43" uniqueCount="43">
  <si>
    <t>Municípios</t>
  </si>
  <si>
    <t>%</t>
  </si>
  <si>
    <t>420200 Balneário Camboriú</t>
  </si>
  <si>
    <t>420230 Biguaçu</t>
  </si>
  <si>
    <t>420240 Blumenau</t>
  </si>
  <si>
    <t>420290 Brusque</t>
  </si>
  <si>
    <t>420320 Camboriú</t>
  </si>
  <si>
    <t>420380 Canoinhas</t>
  </si>
  <si>
    <t>420420 Chapecó</t>
  </si>
  <si>
    <t>420430 Concórdia</t>
  </si>
  <si>
    <t>420460 Criciúma</t>
  </si>
  <si>
    <t>420500 Dionísio Cerqueira</t>
  </si>
  <si>
    <t>420540 Florianópolis</t>
  </si>
  <si>
    <t>420590 Gaspar</t>
  </si>
  <si>
    <t>420750 Indaial</t>
  </si>
  <si>
    <t>420820 Itajaí</t>
  </si>
  <si>
    <t>420830 Itapema</t>
  </si>
  <si>
    <t>420890 Jaraguá do Sul</t>
  </si>
  <si>
    <t>420910 Joinville</t>
  </si>
  <si>
    <t>420930 Lages</t>
  </si>
  <si>
    <t>420940 Laguna</t>
  </si>
  <si>
    <t>420960 Lauro Muller</t>
  </si>
  <si>
    <t>421030 Major Vieira</t>
  </si>
  <si>
    <t>421150 Nova Trento</t>
  </si>
  <si>
    <t>421170 Orleans</t>
  </si>
  <si>
    <t>421420 Quilombo</t>
  </si>
  <si>
    <t>421480 Rio do Sul</t>
  </si>
  <si>
    <t>421500 Rio Negrinho</t>
  </si>
  <si>
    <t>421580 São Bento do Sul</t>
  </si>
  <si>
    <t>421750 Seara</t>
  </si>
  <si>
    <t>421830 Três Barras</t>
  </si>
  <si>
    <t>421900 Urussanga</t>
  </si>
  <si>
    <t>TOTAL GM</t>
  </si>
  <si>
    <t>Gestão Estadual</t>
  </si>
  <si>
    <t>TOTAL GE</t>
  </si>
  <si>
    <t>TOTAL</t>
  </si>
  <si>
    <t>Físico Ano 2019 MAC</t>
  </si>
  <si>
    <t>Produção Financeira 2019 FAEC</t>
  </si>
  <si>
    <t>Meta Física Mensal
Portaria GM/MS nº  3.641/2020</t>
  </si>
  <si>
    <t>ANEXO II - Meta Física e Distribuição de Recurso da Portaria GM/MS nº  3.641/2020</t>
  </si>
  <si>
    <t>Distribuição do Recurso
Portaria GM/MS nº  3.641/2020</t>
  </si>
  <si>
    <t>* Para o município de São Bento do Sul foi utilizada a produção de 2020</t>
  </si>
  <si>
    <t>Média de Produção Física 2019 MAC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</si>
</sst>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5" x14ac:knownFonts="1"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1"/>
    </font>
    <font>
      <sz val="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C0C0C0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10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164" fontId="1" fillId="0" borderId="8" xfId="0" applyNumberFormat="1" applyFont="1" applyBorder="1"/>
    <xf numFmtId="10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0" fontId="1" fillId="0" borderId="7" xfId="0" applyFont="1" applyFill="1" applyBorder="1"/>
    <xf numFmtId="3" fontId="1" fillId="3" borderId="8" xfId="0" applyNumberFormat="1" applyFont="1" applyFill="1" applyBorder="1"/>
    <xf numFmtId="0" fontId="1" fillId="0" borderId="8" xfId="0" applyFont="1" applyFill="1" applyBorder="1"/>
    <xf numFmtId="1" fontId="1" fillId="0" borderId="8" xfId="0" applyNumberFormat="1" applyFont="1" applyFill="1" applyBorder="1"/>
    <xf numFmtId="164" fontId="1" fillId="0" borderId="8" xfId="0" applyNumberFormat="1" applyFont="1" applyFill="1" applyBorder="1"/>
    <xf numFmtId="10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/>
    <xf numFmtId="0" fontId="1" fillId="0" borderId="10" xfId="0" applyFont="1" applyBorder="1"/>
    <xf numFmtId="3" fontId="1" fillId="0" borderId="11" xfId="0" applyNumberFormat="1" applyFont="1" applyBorder="1"/>
    <xf numFmtId="164" fontId="1" fillId="0" borderId="11" xfId="0" applyNumberFormat="1" applyFont="1" applyBorder="1"/>
    <xf numFmtId="10" fontId="1" fillId="0" borderId="11" xfId="0" applyNumberFormat="1" applyFont="1" applyBorder="1" applyAlignment="1">
      <alignment horizontal="center"/>
    </xf>
    <xf numFmtId="164" fontId="1" fillId="0" borderId="19" xfId="0" applyNumberFormat="1" applyFont="1" applyBorder="1"/>
    <xf numFmtId="0" fontId="2" fillId="2" borderId="1" xfId="0" applyFont="1" applyFill="1" applyBorder="1"/>
    <xf numFmtId="3" fontId="2" fillId="2" borderId="2" xfId="0" applyNumberFormat="1" applyFont="1" applyFill="1" applyBorder="1"/>
    <xf numFmtId="164" fontId="2" fillId="2" borderId="2" xfId="0" applyNumberFormat="1" applyFont="1" applyFill="1" applyBorder="1"/>
    <xf numFmtId="10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0" fontId="1" fillId="0" borderId="12" xfId="0" applyFont="1" applyBorder="1"/>
    <xf numFmtId="3" fontId="1" fillId="0" borderId="13" xfId="0" applyNumberFormat="1" applyFont="1" applyBorder="1"/>
    <xf numFmtId="164" fontId="1" fillId="0" borderId="13" xfId="0" applyNumberFormat="1" applyFont="1" applyBorder="1"/>
    <xf numFmtId="10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/>
    <xf numFmtId="0" fontId="2" fillId="0" borderId="15" xfId="0" applyFont="1" applyBorder="1"/>
    <xf numFmtId="3" fontId="2" fillId="0" borderId="16" xfId="0" applyNumberFormat="1" applyFont="1" applyBorder="1"/>
    <xf numFmtId="164" fontId="2" fillId="0" borderId="16" xfId="0" applyNumberFormat="1" applyFont="1" applyBorder="1"/>
    <xf numFmtId="10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/>
    <xf numFmtId="3" fontId="2" fillId="5" borderId="2" xfId="0" applyNumberFormat="1" applyFont="1" applyFill="1" applyBorder="1"/>
    <xf numFmtId="0" fontId="3" fillId="4" borderId="18" xfId="0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abSelected="1" zoomScaleNormal="100" workbookViewId="0">
      <selection activeCell="I10" sqref="I10"/>
    </sheetView>
  </sheetViews>
  <sheetFormatPr defaultColWidth="11.5546875" defaultRowHeight="13.2" x14ac:dyDescent="0.25"/>
  <cols>
    <col min="1" max="1" width="28" customWidth="1"/>
    <col min="2" max="2" width="17.6640625" customWidth="1"/>
    <col min="3" max="3" width="16.109375" hidden="1" customWidth="1"/>
    <col min="4" max="4" width="15.88671875" customWidth="1"/>
    <col min="5" max="5" width="15.6640625" customWidth="1"/>
    <col min="6" max="6" width="11.88671875" style="1" customWidth="1"/>
    <col min="7" max="7" width="21.33203125" customWidth="1"/>
    <col min="9" max="9" width="25.33203125" customWidth="1"/>
  </cols>
  <sheetData>
    <row r="1" spans="1:7" ht="16.2" thickBot="1" x14ac:dyDescent="0.3">
      <c r="A1" s="43" t="s">
        <v>39</v>
      </c>
      <c r="B1" s="43"/>
      <c r="C1" s="43"/>
      <c r="D1" s="43"/>
      <c r="E1" s="43"/>
      <c r="F1" s="43"/>
      <c r="G1" s="43"/>
    </row>
    <row r="2" spans="1:7" ht="54" customHeight="1" thickBot="1" x14ac:dyDescent="0.3">
      <c r="A2" s="2" t="s">
        <v>0</v>
      </c>
      <c r="B2" s="3" t="s">
        <v>38</v>
      </c>
      <c r="C2" s="3" t="s">
        <v>36</v>
      </c>
      <c r="D2" s="3" t="s">
        <v>42</v>
      </c>
      <c r="E2" s="3" t="s">
        <v>37</v>
      </c>
      <c r="F2" s="3" t="s">
        <v>1</v>
      </c>
      <c r="G2" s="4" t="s">
        <v>40</v>
      </c>
    </row>
    <row r="3" spans="1:7" ht="14.4" x14ac:dyDescent="0.3">
      <c r="A3" s="5" t="s">
        <v>2</v>
      </c>
      <c r="B3" s="6">
        <v>35</v>
      </c>
      <c r="C3" s="6">
        <v>221</v>
      </c>
      <c r="D3" s="6">
        <f t="shared" ref="D3:D28" si="0">C3/12</f>
        <v>18.416666666666668</v>
      </c>
      <c r="E3" s="7">
        <v>349306.05</v>
      </c>
      <c r="F3" s="8">
        <f>E3/E36</f>
        <v>6.6398378435444504E-3</v>
      </c>
      <c r="G3" s="9">
        <f t="shared" ref="G3:G14" si="1">F3*11932953.16</f>
        <v>79232.873977011332</v>
      </c>
    </row>
    <row r="4" spans="1:7" ht="14.4" x14ac:dyDescent="0.3">
      <c r="A4" s="10" t="s">
        <v>3</v>
      </c>
      <c r="B4" s="11">
        <v>114</v>
      </c>
      <c r="C4" s="11">
        <v>1242</v>
      </c>
      <c r="D4" s="11">
        <f t="shared" si="0"/>
        <v>103.5</v>
      </c>
      <c r="E4" s="12">
        <v>43209.599999999999</v>
      </c>
      <c r="F4" s="13">
        <f>E4/E36</f>
        <v>8.2135633575318348E-4</v>
      </c>
      <c r="G4" s="14">
        <f t="shared" si="1"/>
        <v>9801.2066822119723</v>
      </c>
    </row>
    <row r="5" spans="1:7" ht="14.4" x14ac:dyDescent="0.3">
      <c r="A5" s="10" t="s">
        <v>4</v>
      </c>
      <c r="B5" s="11">
        <v>113</v>
      </c>
      <c r="C5" s="11">
        <v>1701</v>
      </c>
      <c r="D5" s="11">
        <f t="shared" si="0"/>
        <v>141.75</v>
      </c>
      <c r="E5" s="12">
        <v>1803206.89</v>
      </c>
      <c r="F5" s="13">
        <f>E5/E36</f>
        <v>3.4276535857200571E-2</v>
      </c>
      <c r="G5" s="14">
        <f t="shared" si="1"/>
        <v>409020.29687103489</v>
      </c>
    </row>
    <row r="6" spans="1:7" ht="14.4" x14ac:dyDescent="0.3">
      <c r="A6" s="10" t="s">
        <v>5</v>
      </c>
      <c r="B6" s="11">
        <v>47</v>
      </c>
      <c r="C6" s="11">
        <v>966</v>
      </c>
      <c r="D6" s="11">
        <f t="shared" si="0"/>
        <v>80.5</v>
      </c>
      <c r="E6" s="12">
        <v>318994.96000000002</v>
      </c>
      <c r="F6" s="13">
        <f>E6/E36</f>
        <v>6.063664821459429E-3</v>
      </c>
      <c r="G6" s="14">
        <f t="shared" si="1"/>
        <v>72357.428292415134</v>
      </c>
    </row>
    <row r="7" spans="1:7" ht="14.4" x14ac:dyDescent="0.3">
      <c r="A7" s="10" t="s">
        <v>6</v>
      </c>
      <c r="B7" s="11">
        <v>12</v>
      </c>
      <c r="C7" s="11">
        <v>452</v>
      </c>
      <c r="D7" s="11">
        <f t="shared" si="0"/>
        <v>37.666666666666664</v>
      </c>
      <c r="E7" s="12">
        <v>188687.55</v>
      </c>
      <c r="F7" s="13">
        <f>E7/E36</f>
        <v>3.5866963515109045E-3</v>
      </c>
      <c r="G7" s="14">
        <f t="shared" si="1"/>
        <v>42799.879561722519</v>
      </c>
    </row>
    <row r="8" spans="1:7" ht="14.4" x14ac:dyDescent="0.3">
      <c r="A8" s="10" t="s">
        <v>7</v>
      </c>
      <c r="B8" s="11">
        <v>16</v>
      </c>
      <c r="C8" s="11">
        <v>72</v>
      </c>
      <c r="D8" s="11">
        <f t="shared" si="0"/>
        <v>6</v>
      </c>
      <c r="E8" s="12">
        <v>153101.37</v>
      </c>
      <c r="F8" s="13">
        <f>E8/E36</f>
        <v>2.9102509688123095E-3</v>
      </c>
      <c r="G8" s="14">
        <f t="shared" si="1"/>
        <v>34727.888494681909</v>
      </c>
    </row>
    <row r="9" spans="1:7" ht="14.4" x14ac:dyDescent="0.3">
      <c r="A9" s="10" t="s">
        <v>8</v>
      </c>
      <c r="B9" s="11">
        <v>60</v>
      </c>
      <c r="C9" s="11">
        <v>613</v>
      </c>
      <c r="D9" s="11">
        <f t="shared" si="0"/>
        <v>51.083333333333336</v>
      </c>
      <c r="E9" s="12">
        <v>732841.83</v>
      </c>
      <c r="F9" s="13">
        <f>E9/E36</f>
        <v>1.3930336781073126E-2</v>
      </c>
      <c r="G9" s="14">
        <f t="shared" si="1"/>
        <v>166230.05631157078</v>
      </c>
    </row>
    <row r="10" spans="1:7" ht="14.4" x14ac:dyDescent="0.3">
      <c r="A10" s="10" t="s">
        <v>9</v>
      </c>
      <c r="B10" s="11">
        <v>46</v>
      </c>
      <c r="C10" s="11">
        <v>605</v>
      </c>
      <c r="D10" s="11">
        <f t="shared" si="0"/>
        <v>50.416666666666664</v>
      </c>
      <c r="E10" s="12">
        <v>74564.160000000003</v>
      </c>
      <c r="F10" s="13">
        <f>E10/E36</f>
        <v>1.4173643180245615E-3</v>
      </c>
      <c r="G10" s="14">
        <f t="shared" si="1"/>
        <v>16913.342017642437</v>
      </c>
    </row>
    <row r="11" spans="1:7" ht="14.4" x14ac:dyDescent="0.3">
      <c r="A11" s="10" t="s">
        <v>10</v>
      </c>
      <c r="B11" s="11">
        <v>43</v>
      </c>
      <c r="C11" s="11">
        <v>511</v>
      </c>
      <c r="D11" s="11">
        <f t="shared" si="0"/>
        <v>42.583333333333336</v>
      </c>
      <c r="E11" s="12">
        <v>1486691.99</v>
      </c>
      <c r="F11" s="13">
        <f>E11/E36</f>
        <v>2.8260013638173195E-2</v>
      </c>
      <c r="G11" s="14">
        <f t="shared" si="1"/>
        <v>337225.41904528195</v>
      </c>
    </row>
    <row r="12" spans="1:7" ht="14.4" x14ac:dyDescent="0.3">
      <c r="A12" s="10" t="s">
        <v>11</v>
      </c>
      <c r="B12" s="11">
        <v>5</v>
      </c>
      <c r="C12" s="11">
        <v>50</v>
      </c>
      <c r="D12" s="11">
        <f t="shared" si="0"/>
        <v>4.166666666666667</v>
      </c>
      <c r="E12" s="12">
        <v>1208.49</v>
      </c>
      <c r="F12" s="13">
        <f>E12/E36</f>
        <v>2.2971768268957933E-5</v>
      </c>
      <c r="G12" s="14">
        <f t="shared" si="1"/>
        <v>274.12103475584928</v>
      </c>
    </row>
    <row r="13" spans="1:7" ht="14.4" x14ac:dyDescent="0.3">
      <c r="A13" s="10" t="s">
        <v>12</v>
      </c>
      <c r="B13" s="11">
        <v>40</v>
      </c>
      <c r="C13" s="11">
        <v>820</v>
      </c>
      <c r="D13" s="11">
        <f t="shared" si="0"/>
        <v>68.333333333333329</v>
      </c>
      <c r="E13" s="12">
        <v>5663683.2000000002</v>
      </c>
      <c r="F13" s="13">
        <f>E13/E36</f>
        <v>0.10765899429800009</v>
      </c>
      <c r="G13" s="14">
        <f t="shared" si="1"/>
        <v>1284689.7362107423</v>
      </c>
    </row>
    <row r="14" spans="1:7" ht="14.4" x14ac:dyDescent="0.3">
      <c r="A14" s="10" t="s">
        <v>13</v>
      </c>
      <c r="B14" s="11">
        <v>6</v>
      </c>
      <c r="C14" s="11">
        <v>169</v>
      </c>
      <c r="D14" s="11">
        <f t="shared" si="0"/>
        <v>14.083333333333334</v>
      </c>
      <c r="E14" s="12">
        <v>302700.23</v>
      </c>
      <c r="F14" s="13">
        <f>E14/E36</f>
        <v>5.7539239369132286E-3</v>
      </c>
      <c r="G14" s="14">
        <f t="shared" si="1"/>
        <v>68661.304825388346</v>
      </c>
    </row>
    <row r="15" spans="1:7" ht="14.4" x14ac:dyDescent="0.3">
      <c r="A15" s="10" t="s">
        <v>14</v>
      </c>
      <c r="B15" s="11">
        <v>13</v>
      </c>
      <c r="C15" s="11">
        <v>214</v>
      </c>
      <c r="D15" s="11">
        <f t="shared" si="0"/>
        <v>17.833333333333332</v>
      </c>
      <c r="E15" s="12">
        <v>122216.18</v>
      </c>
      <c r="F15" s="13">
        <f>E15/E36</f>
        <v>2.3231650784675513E-3</v>
      </c>
      <c r="G15" s="14">
        <f t="shared" ref="G15:G32" si="2">F15*11932953.16</f>
        <v>27722.220064301015</v>
      </c>
    </row>
    <row r="16" spans="1:7" ht="14.4" x14ac:dyDescent="0.3">
      <c r="A16" s="10" t="s">
        <v>15</v>
      </c>
      <c r="B16" s="11">
        <v>120</v>
      </c>
      <c r="C16" s="11">
        <v>1511</v>
      </c>
      <c r="D16" s="11">
        <f t="shared" si="0"/>
        <v>125.91666666666667</v>
      </c>
      <c r="E16" s="12">
        <v>684194.89</v>
      </c>
      <c r="F16" s="13">
        <f>E16/E36</f>
        <v>1.3005623930595341E-2</v>
      </c>
      <c r="G16" s="14">
        <f t="shared" si="2"/>
        <v>155195.50118036929</v>
      </c>
    </row>
    <row r="17" spans="1:7" ht="14.4" x14ac:dyDescent="0.3">
      <c r="A17" s="10" t="s">
        <v>16</v>
      </c>
      <c r="B17" s="11">
        <v>8</v>
      </c>
      <c r="C17" s="11">
        <v>163</v>
      </c>
      <c r="D17" s="11">
        <f t="shared" si="0"/>
        <v>13.583333333333334</v>
      </c>
      <c r="E17" s="12">
        <v>164564.07999999999</v>
      </c>
      <c r="F17" s="13">
        <f>E17/E36</f>
        <v>3.1281416570714316E-3</v>
      </c>
      <c r="G17" s="14">
        <f t="shared" si="2"/>
        <v>37327.967871678178</v>
      </c>
    </row>
    <row r="18" spans="1:7" ht="14.4" x14ac:dyDescent="0.3">
      <c r="A18" s="10" t="s">
        <v>17</v>
      </c>
      <c r="B18" s="11">
        <v>33</v>
      </c>
      <c r="C18" s="11">
        <v>190</v>
      </c>
      <c r="D18" s="11">
        <f t="shared" si="0"/>
        <v>15.833333333333334</v>
      </c>
      <c r="E18" s="12">
        <v>2001040.12</v>
      </c>
      <c r="F18" s="13">
        <f>E18/E36</f>
        <v>3.8037079275399698E-2</v>
      </c>
      <c r="G18" s="14">
        <f t="shared" si="2"/>
        <v>453894.68533655134</v>
      </c>
    </row>
    <row r="19" spans="1:7" ht="14.4" x14ac:dyDescent="0.3">
      <c r="A19" s="10" t="s">
        <v>18</v>
      </c>
      <c r="B19" s="11">
        <v>322</v>
      </c>
      <c r="C19" s="11">
        <v>1690</v>
      </c>
      <c r="D19" s="11">
        <f t="shared" si="0"/>
        <v>140.83333333333334</v>
      </c>
      <c r="E19" s="12">
        <v>8039734.0099999998</v>
      </c>
      <c r="F19" s="13">
        <f>E19/E36</f>
        <v>0.1528245220248243</v>
      </c>
      <c r="G19" s="14">
        <f t="shared" si="2"/>
        <v>1823647.8630216168</v>
      </c>
    </row>
    <row r="20" spans="1:7" ht="14.4" x14ac:dyDescent="0.3">
      <c r="A20" s="10" t="s">
        <v>19</v>
      </c>
      <c r="B20" s="11">
        <v>68</v>
      </c>
      <c r="C20" s="11">
        <v>790</v>
      </c>
      <c r="D20" s="11">
        <f t="shared" si="0"/>
        <v>65.833333333333329</v>
      </c>
      <c r="E20" s="12">
        <v>313826.5</v>
      </c>
      <c r="F20" s="13">
        <f>E20/E36</f>
        <v>5.9654193536215665E-3</v>
      </c>
      <c r="G20" s="14">
        <f t="shared" si="2"/>
        <v>71185.069726523638</v>
      </c>
    </row>
    <row r="21" spans="1:7" ht="14.4" x14ac:dyDescent="0.3">
      <c r="A21" s="10" t="s">
        <v>20</v>
      </c>
      <c r="B21" s="11">
        <v>3</v>
      </c>
      <c r="C21" s="11">
        <v>15</v>
      </c>
      <c r="D21" s="11">
        <f t="shared" si="0"/>
        <v>1.25</v>
      </c>
      <c r="E21" s="12">
        <v>3672.07</v>
      </c>
      <c r="F21" s="13">
        <f>E21/E36</f>
        <v>6.9801108083138757E-5</v>
      </c>
      <c r="G21" s="14">
        <f t="shared" si="2"/>
        <v>832.93335327219222</v>
      </c>
    </row>
    <row r="22" spans="1:7" ht="14.4" x14ac:dyDescent="0.3">
      <c r="A22" s="15" t="s">
        <v>21</v>
      </c>
      <c r="B22" s="16">
        <v>1</v>
      </c>
      <c r="C22" s="11">
        <v>8</v>
      </c>
      <c r="D22" s="11">
        <f t="shared" si="0"/>
        <v>0.66666666666666663</v>
      </c>
      <c r="E22" s="12">
        <v>981.05</v>
      </c>
      <c r="F22" s="13">
        <f>E22/E36</f>
        <v>1.8648440003857028E-5</v>
      </c>
      <c r="G22" s="14">
        <f t="shared" si="2"/>
        <v>222.53096107309614</v>
      </c>
    </row>
    <row r="23" spans="1:7" ht="14.4" x14ac:dyDescent="0.3">
      <c r="A23" s="10" t="s">
        <v>22</v>
      </c>
      <c r="B23" s="11">
        <v>6</v>
      </c>
      <c r="C23" s="11">
        <v>25</v>
      </c>
      <c r="D23" s="11">
        <f t="shared" si="0"/>
        <v>2.0833333333333335</v>
      </c>
      <c r="E23" s="12">
        <v>34038.31</v>
      </c>
      <c r="F23" s="13">
        <f>E23/E36</f>
        <v>6.4702245743610074E-4</v>
      </c>
      <c r="G23" s="14">
        <f t="shared" si="2"/>
        <v>7720.8886780530838</v>
      </c>
    </row>
    <row r="24" spans="1:7" ht="14.4" x14ac:dyDescent="0.3">
      <c r="A24" s="10" t="s">
        <v>23</v>
      </c>
      <c r="B24" s="11">
        <v>20</v>
      </c>
      <c r="C24" s="11">
        <v>14</v>
      </c>
      <c r="D24" s="11">
        <f t="shared" si="0"/>
        <v>1.1666666666666667</v>
      </c>
      <c r="E24" s="12">
        <v>228240.77</v>
      </c>
      <c r="F24" s="13">
        <f>E24/E36</f>
        <v>4.3385498249621643E-3</v>
      </c>
      <c r="G24" s="14">
        <f t="shared" si="2"/>
        <v>51771.711843599704</v>
      </c>
    </row>
    <row r="25" spans="1:7" ht="14.4" x14ac:dyDescent="0.3">
      <c r="A25" s="10" t="s">
        <v>24</v>
      </c>
      <c r="B25" s="11">
        <v>16</v>
      </c>
      <c r="C25" s="11">
        <v>119</v>
      </c>
      <c r="D25" s="11">
        <f t="shared" si="0"/>
        <v>9.9166666666666661</v>
      </c>
      <c r="E25" s="12">
        <v>4462.57</v>
      </c>
      <c r="F25" s="13">
        <f>E25/E36</f>
        <v>8.4827449067847977E-5</v>
      </c>
      <c r="G25" s="14">
        <f t="shared" si="2"/>
        <v>1012.2419764089155</v>
      </c>
    </row>
    <row r="26" spans="1:7" ht="14.4" x14ac:dyDescent="0.3">
      <c r="A26" s="10" t="s">
        <v>25</v>
      </c>
      <c r="B26" s="11">
        <v>5</v>
      </c>
      <c r="C26" s="11">
        <v>134</v>
      </c>
      <c r="D26" s="11">
        <f t="shared" si="0"/>
        <v>11.166666666666666</v>
      </c>
      <c r="E26" s="12">
        <v>6662.26</v>
      </c>
      <c r="F26" s="13">
        <f>E26/E36</f>
        <v>1.2664059517873352E-4</v>
      </c>
      <c r="G26" s="14">
        <f t="shared" si="2"/>
        <v>1511.196290422349</v>
      </c>
    </row>
    <row r="27" spans="1:7" ht="14.4" x14ac:dyDescent="0.3">
      <c r="A27" s="10" t="s">
        <v>26</v>
      </c>
      <c r="B27" s="11">
        <v>23</v>
      </c>
      <c r="C27" s="11">
        <v>327</v>
      </c>
      <c r="D27" s="11">
        <f t="shared" si="0"/>
        <v>27.25</v>
      </c>
      <c r="E27" s="12">
        <v>166665.60000000001</v>
      </c>
      <c r="F27" s="13">
        <f>E27/E36</f>
        <v>3.1680887236194221E-3</v>
      </c>
      <c r="G27" s="14">
        <f t="shared" si="2"/>
        <v>37804.654345674753</v>
      </c>
    </row>
    <row r="28" spans="1:7" ht="14.4" x14ac:dyDescent="0.3">
      <c r="A28" s="10" t="s">
        <v>27</v>
      </c>
      <c r="B28" s="11">
        <v>1</v>
      </c>
      <c r="C28" s="11">
        <v>9</v>
      </c>
      <c r="D28" s="11">
        <f t="shared" si="0"/>
        <v>0.75</v>
      </c>
      <c r="E28" s="12">
        <v>125523.37</v>
      </c>
      <c r="F28" s="13">
        <f>E28/E36</f>
        <v>2.3860303088802273E-3</v>
      </c>
      <c r="G28" s="14">
        <f t="shared" si="2"/>
        <v>28472.387914208084</v>
      </c>
    </row>
    <row r="29" spans="1:7" ht="14.4" x14ac:dyDescent="0.3">
      <c r="A29" s="15" t="s">
        <v>28</v>
      </c>
      <c r="B29" s="17">
        <v>12</v>
      </c>
      <c r="C29" s="17">
        <v>34</v>
      </c>
      <c r="D29" s="18">
        <f>C29/10</f>
        <v>3.4</v>
      </c>
      <c r="E29" s="19">
        <v>2666.17</v>
      </c>
      <c r="F29" s="20">
        <f>E29/E36</f>
        <v>5.0680303027453745E-5</v>
      </c>
      <c r="G29" s="21">
        <f t="shared" si="2"/>
        <v>604.76568216121177</v>
      </c>
    </row>
    <row r="30" spans="1:7" ht="14.4" x14ac:dyDescent="0.3">
      <c r="A30" s="10" t="s">
        <v>29</v>
      </c>
      <c r="B30" s="11">
        <v>2</v>
      </c>
      <c r="C30" s="11">
        <v>47</v>
      </c>
      <c r="D30" s="11">
        <f t="shared" ref="D30:D36" si="3">C30/12</f>
        <v>3.9166666666666665</v>
      </c>
      <c r="E30" s="12">
        <v>51487.03</v>
      </c>
      <c r="F30" s="13">
        <f>E30/E36</f>
        <v>9.7869913860841639E-4</v>
      </c>
      <c r="G30" s="14">
        <f t="shared" si="2"/>
        <v>11678.770978746581</v>
      </c>
    </row>
    <row r="31" spans="1:7" ht="14.4" x14ac:dyDescent="0.3">
      <c r="A31" s="10" t="s">
        <v>30</v>
      </c>
      <c r="B31" s="11">
        <v>8</v>
      </c>
      <c r="C31" s="11">
        <v>35</v>
      </c>
      <c r="D31" s="11">
        <f t="shared" si="3"/>
        <v>2.9166666666666665</v>
      </c>
      <c r="E31" s="12">
        <v>23223.64</v>
      </c>
      <c r="F31" s="13">
        <f>E31/E36</f>
        <v>4.414501373132605E-4</v>
      </c>
      <c r="G31" s="14">
        <f t="shared" si="2"/>
        <v>5267.8038110347061</v>
      </c>
    </row>
    <row r="32" spans="1:7" ht="15" thickBot="1" x14ac:dyDescent="0.35">
      <c r="A32" s="22" t="s">
        <v>31</v>
      </c>
      <c r="B32" s="23">
        <v>18</v>
      </c>
      <c r="C32" s="23">
        <v>70</v>
      </c>
      <c r="D32" s="11">
        <f t="shared" si="3"/>
        <v>5.833333333333333</v>
      </c>
      <c r="E32" s="24">
        <v>62995.72</v>
      </c>
      <c r="F32" s="25">
        <f>E32/E36</f>
        <v>1.1974638447783256E-3</v>
      </c>
      <c r="G32" s="26">
        <f t="shared" si="2"/>
        <v>14289.279970533271</v>
      </c>
    </row>
    <row r="33" spans="1:7" ht="15" thickBot="1" x14ac:dyDescent="0.35">
      <c r="A33" s="27" t="s">
        <v>32</v>
      </c>
      <c r="B33" s="28">
        <f>SUM(B3:B32)</f>
        <v>1216</v>
      </c>
      <c r="C33" s="42">
        <f>SUM(C3:C32)</f>
        <v>12817</v>
      </c>
      <c r="D33" s="28">
        <f t="shared" si="3"/>
        <v>1068.0833333333333</v>
      </c>
      <c r="E33" s="29">
        <f>SUM(E3:E32)</f>
        <v>23154390.660000008</v>
      </c>
      <c r="F33" s="30">
        <f>SUM(F3:F32 )</f>
        <v>0.44013380056967283</v>
      </c>
      <c r="G33" s="31">
        <f>SUM(G3:G32)</f>
        <v>5252096.026330688</v>
      </c>
    </row>
    <row r="34" spans="1:7" ht="15" thickBot="1" x14ac:dyDescent="0.35">
      <c r="A34" s="32" t="s">
        <v>33</v>
      </c>
      <c r="B34" s="33">
        <v>1157</v>
      </c>
      <c r="C34" s="33">
        <v>16371</v>
      </c>
      <c r="D34" s="33">
        <f t="shared" si="3"/>
        <v>1364.25</v>
      </c>
      <c r="E34" s="34">
        <v>29453226.91</v>
      </c>
      <c r="F34" s="35">
        <f>E34/E36</f>
        <v>0.55986619943032701</v>
      </c>
      <c r="G34" s="36">
        <f>F34*11932953.16</f>
        <v>6680857.1336693112</v>
      </c>
    </row>
    <row r="35" spans="1:7" ht="15" thickBot="1" x14ac:dyDescent="0.35">
      <c r="A35" s="27" t="s">
        <v>34</v>
      </c>
      <c r="B35" s="28">
        <v>1157</v>
      </c>
      <c r="C35" s="42">
        <v>16371</v>
      </c>
      <c r="D35" s="28">
        <f t="shared" si="3"/>
        <v>1364.25</v>
      </c>
      <c r="E35" s="29">
        <v>29453226.91</v>
      </c>
      <c r="F35" s="30">
        <f>F34</f>
        <v>0.55986619943032701</v>
      </c>
      <c r="G35" s="31">
        <f>F35*11932953.16</f>
        <v>6680857.1336693112</v>
      </c>
    </row>
    <row r="36" spans="1:7" ht="15" thickBot="1" x14ac:dyDescent="0.35">
      <c r="A36" s="37" t="s">
        <v>35</v>
      </c>
      <c r="B36" s="38">
        <f>B33+B35</f>
        <v>2373</v>
      </c>
      <c r="C36" s="38">
        <f>C33+C35</f>
        <v>29188</v>
      </c>
      <c r="D36" s="38">
        <f t="shared" si="3"/>
        <v>2432.3333333333335</v>
      </c>
      <c r="E36" s="39">
        <f>E33+E35</f>
        <v>52607617.570000008</v>
      </c>
      <c r="F36" s="40">
        <f>F33+F34</f>
        <v>0.99999999999999978</v>
      </c>
      <c r="G36" s="41">
        <f>G33+G34</f>
        <v>11932953.16</v>
      </c>
    </row>
    <row r="37" spans="1:7" ht="7.2" customHeight="1" x14ac:dyDescent="0.25"/>
    <row r="38" spans="1:7" s="44" customFormat="1" ht="10.199999999999999" x14ac:dyDescent="0.2">
      <c r="A38" s="44" t="s">
        <v>41</v>
      </c>
      <c r="D38" s="45"/>
      <c r="F38" s="46"/>
    </row>
  </sheetData>
  <mergeCells count="1">
    <mergeCell ref="A1:G1"/>
  </mergeCells>
  <pageMargins left="0.19685039370078741" right="0.19685039370078741" top="1.0629921259842521" bottom="0.43307086614173229" header="0.31496062992125984" footer="0.43307086614173229"/>
  <pageSetup paperSize="9" scale="92" orientation="portrait" useFirstPageNumber="1" horizontalDpi="300" verticalDpi="300" r:id="rId1"/>
  <headerFooter>
    <oddHeader>&amp;LSecretaria de Estado da Saúde
Superintendência de Serviços Especializados e Regulação
Gerência de Controle e Avaliação do Sistema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 Deliberação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SANDRO FERNANDES</dc:creator>
  <dc:description/>
  <cp:lastModifiedBy>SANDRO FERNANDES</cp:lastModifiedBy>
  <cp:revision>39</cp:revision>
  <cp:lastPrinted>2021-02-09T16:35:39Z</cp:lastPrinted>
  <dcterms:created xsi:type="dcterms:W3CDTF">2020-12-29T13:08:18Z</dcterms:created>
  <dcterms:modified xsi:type="dcterms:W3CDTF">2021-02-09T16:36:19Z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